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y Documents\Contingent Faculty\Report2014\"/>
    </mc:Choice>
  </mc:AlternateContent>
  <bookViews>
    <workbookView xWindow="0" yWindow="0" windowWidth="24000" windowHeight="14415"/>
  </bookViews>
  <sheets>
    <sheet name="Table 1" sheetId="8" r:id="rId1"/>
    <sheet name="Table 2" sheetId="51" r:id="rId2"/>
    <sheet name="Table 3" sheetId="9" r:id="rId3"/>
    <sheet name="Table 4" sheetId="52" r:id="rId4"/>
    <sheet name="Table 5" sheetId="1" r:id="rId5"/>
    <sheet name="Table 6a" sheetId="3" r:id="rId6"/>
    <sheet name="Table 6b" sheetId="12" r:id="rId7"/>
    <sheet name="Table 6c" sheetId="13" r:id="rId8"/>
    <sheet name="Table 7" sheetId="14" r:id="rId9"/>
    <sheet name="Table 8a" sheetId="15" r:id="rId10"/>
    <sheet name="Table 8b" sheetId="16" r:id="rId11"/>
    <sheet name="Table 8c" sheetId="17" r:id="rId12"/>
    <sheet name="Table 9" sheetId="18" r:id="rId13"/>
    <sheet name="Table 10a" sheetId="4" r:id="rId14"/>
    <sheet name="Table 10b" sheetId="19" r:id="rId15"/>
    <sheet name="Table 11" sheetId="5" r:id="rId16"/>
    <sheet name="Table 12" sheetId="20" r:id="rId17"/>
    <sheet name="Table 13a" sheetId="21" r:id="rId18"/>
    <sheet name="Table 13b" sheetId="22" r:id="rId19"/>
    <sheet name="Table 14" sheetId="23" r:id="rId20"/>
    <sheet name="Table 15" sheetId="10" r:id="rId21"/>
    <sheet name="Table 16a" sheetId="11" r:id="rId22"/>
    <sheet name="Table 16b" sheetId="24" r:id="rId23"/>
    <sheet name="Table 16c" sheetId="25" r:id="rId24"/>
    <sheet name="Table 16d" sheetId="26" r:id="rId25"/>
    <sheet name="Table 16e" sheetId="27" r:id="rId26"/>
    <sheet name="Table 16f" sheetId="28" r:id="rId27"/>
    <sheet name="Table 16g" sheetId="29" r:id="rId28"/>
    <sheet name="Table 16h" sheetId="30" r:id="rId29"/>
    <sheet name="Table 16i" sheetId="31" r:id="rId30"/>
    <sheet name="Table 17a" sheetId="6" r:id="rId31"/>
    <sheet name="Table 17b" sheetId="32" r:id="rId32"/>
    <sheet name="Table 18" sheetId="36" r:id="rId33"/>
    <sheet name="Table 19a" sheetId="37" r:id="rId34"/>
    <sheet name="Table 19b" sheetId="38" r:id="rId35"/>
    <sheet name="Table 19c" sheetId="39" r:id="rId36"/>
    <sheet name="Table 19d" sheetId="40" r:id="rId37"/>
    <sheet name="Table 19e" sheetId="41" r:id="rId38"/>
    <sheet name="Table 19f" sheetId="42" r:id="rId39"/>
    <sheet name="Table 19g" sheetId="43" r:id="rId40"/>
    <sheet name="Table 19h" sheetId="44" r:id="rId41"/>
    <sheet name="Table 19i" sheetId="45" r:id="rId42"/>
    <sheet name="Table 20a" sheetId="46" r:id="rId43"/>
    <sheet name="Table 20b" sheetId="47" r:id="rId44"/>
    <sheet name="Table 21a" sheetId="33" r:id="rId45"/>
    <sheet name="Table 21b" sheetId="34" r:id="rId46"/>
    <sheet name="Table 22" sheetId="35" r:id="rId47"/>
    <sheet name="Table 23a" sheetId="48" r:id="rId48"/>
    <sheet name="Table 23b" sheetId="49" r:id="rId49"/>
    <sheet name="Table 24" sheetId="50" r:id="rId50"/>
  </sheets>
  <definedNames>
    <definedName name="_xlnm.Print_Area" localSheetId="29">'Table 16i'!$A$1:$I$33</definedName>
    <definedName name="_xlnm.Print_Area" localSheetId="41">'Table 19i'!$A$1:$I$31</definedName>
    <definedName name="_xlnm.Print_Area" localSheetId="7">'Table 6c'!$A$1:$I$32</definedName>
    <definedName name="_xlnm.Print_Area" localSheetId="11">'Table 8c'!$A$1:$I$30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3" l="1"/>
  <c r="C22" i="17" l="1"/>
  <c r="H7" i="52" l="1"/>
  <c r="H8" i="52"/>
  <c r="H9" i="52"/>
  <c r="H10" i="52"/>
  <c r="H6" i="52"/>
  <c r="H15" i="52"/>
  <c r="G15" i="52"/>
  <c r="F15" i="52"/>
  <c r="E15" i="52"/>
  <c r="D15" i="52"/>
  <c r="C15" i="52"/>
  <c r="B15" i="52"/>
  <c r="H13" i="52"/>
  <c r="G13" i="52"/>
  <c r="F13" i="52"/>
  <c r="E13" i="52"/>
  <c r="F10" i="52"/>
  <c r="F9" i="52"/>
  <c r="F8" i="52"/>
  <c r="F7" i="52"/>
  <c r="F6" i="52"/>
  <c r="E7" i="52"/>
  <c r="E8" i="52"/>
  <c r="E9" i="52"/>
  <c r="E10" i="52"/>
  <c r="E6" i="52"/>
  <c r="H12" i="52"/>
  <c r="G12" i="52"/>
  <c r="F12" i="52"/>
  <c r="E12" i="52"/>
  <c r="D12" i="52"/>
  <c r="C12" i="52"/>
  <c r="B12" i="52"/>
  <c r="G7" i="52"/>
  <c r="G8" i="52"/>
  <c r="G9" i="52"/>
  <c r="G10" i="52"/>
  <c r="G6" i="52"/>
  <c r="D10" i="52"/>
  <c r="C10" i="52"/>
  <c r="B10" i="52"/>
  <c r="D13" i="52"/>
  <c r="C13" i="52"/>
  <c r="B13" i="52"/>
  <c r="D9" i="52"/>
  <c r="C9" i="52"/>
  <c r="B9" i="52"/>
  <c r="D8" i="52"/>
  <c r="C8" i="52"/>
  <c r="B8" i="52"/>
  <c r="D7" i="52"/>
  <c r="C7" i="52"/>
  <c r="B7" i="52"/>
  <c r="D6" i="52"/>
  <c r="C6" i="52"/>
  <c r="B6" i="52"/>
  <c r="H16" i="51"/>
  <c r="H14" i="51"/>
  <c r="H7" i="51"/>
  <c r="H8" i="51"/>
  <c r="H9" i="51"/>
  <c r="H10" i="51"/>
  <c r="H11" i="51"/>
  <c r="H13" i="51"/>
  <c r="H6" i="51"/>
  <c r="G16" i="51"/>
  <c r="G14" i="51"/>
  <c r="G7" i="51"/>
  <c r="G8" i="51"/>
  <c r="G9" i="51"/>
  <c r="G10" i="51"/>
  <c r="G11" i="51"/>
  <c r="G13" i="51"/>
  <c r="G6" i="51"/>
  <c r="F16" i="51"/>
  <c r="F14" i="51"/>
  <c r="F7" i="51"/>
  <c r="F8" i="51"/>
  <c r="F9" i="51"/>
  <c r="F10" i="51"/>
  <c r="F11" i="51"/>
  <c r="F13" i="51"/>
  <c r="F6" i="51"/>
  <c r="E16" i="51"/>
  <c r="E14" i="51"/>
  <c r="E7" i="51"/>
  <c r="E8" i="51"/>
  <c r="E9" i="51"/>
  <c r="E10" i="51"/>
  <c r="E11" i="51"/>
  <c r="E13" i="51"/>
  <c r="E6" i="51"/>
  <c r="D16" i="51"/>
  <c r="D14" i="51"/>
  <c r="D7" i="51"/>
  <c r="D8" i="51"/>
  <c r="D9" i="51"/>
  <c r="D10" i="51"/>
  <c r="D11" i="51"/>
  <c r="D13" i="51"/>
  <c r="D6" i="51"/>
  <c r="C16" i="51"/>
  <c r="C14" i="51"/>
  <c r="C7" i="51"/>
  <c r="C8" i="51"/>
  <c r="C9" i="51"/>
  <c r="C10" i="51"/>
  <c r="C11" i="51"/>
  <c r="C13" i="51"/>
  <c r="C6" i="51"/>
  <c r="B16" i="51"/>
  <c r="B14" i="51"/>
  <c r="B13" i="51"/>
  <c r="B7" i="51"/>
  <c r="B8" i="51"/>
  <c r="B9" i="51"/>
  <c r="B10" i="51"/>
  <c r="B11" i="51"/>
  <c r="B6" i="51"/>
  <c r="I27" i="50" l="1"/>
  <c r="H27" i="50"/>
  <c r="G27" i="50"/>
  <c r="F27" i="50"/>
  <c r="E27" i="50"/>
  <c r="D27" i="50"/>
  <c r="C27" i="50"/>
  <c r="B27" i="50"/>
  <c r="I26" i="50"/>
  <c r="H26" i="50"/>
  <c r="G26" i="50"/>
  <c r="F26" i="50"/>
  <c r="E26" i="50"/>
  <c r="D26" i="50"/>
  <c r="C26" i="50"/>
  <c r="B26" i="50"/>
  <c r="I25" i="50"/>
  <c r="H25" i="50"/>
  <c r="G25" i="50"/>
  <c r="F25" i="50"/>
  <c r="E25" i="50"/>
  <c r="D25" i="50"/>
  <c r="C25" i="50"/>
  <c r="B25" i="50"/>
  <c r="I24" i="50"/>
  <c r="H24" i="50"/>
  <c r="G24" i="50"/>
  <c r="F24" i="50"/>
  <c r="E24" i="50"/>
  <c r="D24" i="50"/>
  <c r="C24" i="50"/>
  <c r="B24" i="50"/>
  <c r="I23" i="50"/>
  <c r="H23" i="50"/>
  <c r="G23" i="50"/>
  <c r="F23" i="50"/>
  <c r="E23" i="50"/>
  <c r="D23" i="50"/>
  <c r="C23" i="50"/>
  <c r="B23" i="50"/>
  <c r="I22" i="50"/>
  <c r="H22" i="50"/>
  <c r="G22" i="50"/>
  <c r="F22" i="50"/>
  <c r="E22" i="50"/>
  <c r="D22" i="50"/>
  <c r="C22" i="50"/>
  <c r="B22" i="50"/>
  <c r="I21" i="50"/>
  <c r="H21" i="50"/>
  <c r="G21" i="50"/>
  <c r="F21" i="50"/>
  <c r="E21" i="50"/>
  <c r="D21" i="50"/>
  <c r="C21" i="50"/>
  <c r="B21" i="50"/>
  <c r="I20" i="50"/>
  <c r="H20" i="50"/>
  <c r="G20" i="50"/>
  <c r="F20" i="50"/>
  <c r="E20" i="50"/>
  <c r="D20" i="50"/>
  <c r="C20" i="50"/>
  <c r="B20" i="50"/>
  <c r="I19" i="50"/>
  <c r="H19" i="50"/>
  <c r="G19" i="50"/>
  <c r="F19" i="50"/>
  <c r="E19" i="50"/>
  <c r="D19" i="50"/>
  <c r="C19" i="50"/>
  <c r="B19" i="50"/>
  <c r="I15" i="50"/>
  <c r="I28" i="50" s="1"/>
  <c r="H15" i="50"/>
  <c r="H28" i="50" s="1"/>
  <c r="G15" i="50"/>
  <c r="F15" i="50"/>
  <c r="F28" i="50" s="1"/>
  <c r="E15" i="50"/>
  <c r="E28" i="50" s="1"/>
  <c r="D15" i="50"/>
  <c r="D28" i="50" s="1"/>
  <c r="C15" i="50"/>
  <c r="B15" i="50"/>
  <c r="B28" i="50" s="1"/>
  <c r="H22" i="49"/>
  <c r="F22" i="49"/>
  <c r="D22" i="49"/>
  <c r="B22" i="49"/>
  <c r="H20" i="49"/>
  <c r="F20" i="49"/>
  <c r="G19" i="49" s="1"/>
  <c r="D20" i="49"/>
  <c r="E17" i="49" s="1"/>
  <c r="B20" i="49"/>
  <c r="J19" i="49"/>
  <c r="I19" i="49"/>
  <c r="E19" i="49"/>
  <c r="C19" i="49"/>
  <c r="J18" i="49"/>
  <c r="J22" i="49" s="1"/>
  <c r="I18" i="49"/>
  <c r="E18" i="49"/>
  <c r="J17" i="49"/>
  <c r="I17" i="49"/>
  <c r="C17" i="49"/>
  <c r="J16" i="49"/>
  <c r="I16" i="49"/>
  <c r="I20" i="49" s="1"/>
  <c r="J12" i="49"/>
  <c r="H12" i="49"/>
  <c r="F12" i="49"/>
  <c r="D12" i="49"/>
  <c r="B12" i="49"/>
  <c r="J10" i="49"/>
  <c r="K6" i="49" s="1"/>
  <c r="H10" i="49"/>
  <c r="F10" i="49"/>
  <c r="G8" i="49" s="1"/>
  <c r="D10" i="49"/>
  <c r="E8" i="49" s="1"/>
  <c r="B10" i="49"/>
  <c r="C9" i="49" s="1"/>
  <c r="G9" i="49"/>
  <c r="I6" i="49"/>
  <c r="H22" i="48"/>
  <c r="F22" i="48"/>
  <c r="D22" i="48"/>
  <c r="B22" i="48"/>
  <c r="H20" i="48"/>
  <c r="F20" i="48"/>
  <c r="G19" i="48" s="1"/>
  <c r="D20" i="48"/>
  <c r="E19" i="48" s="1"/>
  <c r="B20" i="48"/>
  <c r="J19" i="48"/>
  <c r="C19" i="48"/>
  <c r="J18" i="48"/>
  <c r="G18" i="48"/>
  <c r="J17" i="48"/>
  <c r="C17" i="48"/>
  <c r="J16" i="48"/>
  <c r="G16" i="48"/>
  <c r="J12" i="48"/>
  <c r="H12" i="48"/>
  <c r="I12" i="48" s="1"/>
  <c r="F12" i="48"/>
  <c r="G12" i="48" s="1"/>
  <c r="D12" i="48"/>
  <c r="E12" i="48" s="1"/>
  <c r="B12" i="48"/>
  <c r="J10" i="48"/>
  <c r="K9" i="48" s="1"/>
  <c r="H10" i="48"/>
  <c r="I8" i="48" s="1"/>
  <c r="F10" i="48"/>
  <c r="G8" i="48" s="1"/>
  <c r="D10" i="48"/>
  <c r="E8" i="48" s="1"/>
  <c r="B10" i="48"/>
  <c r="C9" i="48" s="1"/>
  <c r="G9" i="48"/>
  <c r="K8" i="48"/>
  <c r="K7" i="48"/>
  <c r="K6" i="48"/>
  <c r="B24" i="35"/>
  <c r="C24" i="35"/>
  <c r="D24" i="35"/>
  <c r="E24" i="35"/>
  <c r="F24" i="35"/>
  <c r="G24" i="35"/>
  <c r="H24" i="35"/>
  <c r="I24" i="35"/>
  <c r="B25" i="35"/>
  <c r="C25" i="35"/>
  <c r="D25" i="35"/>
  <c r="E25" i="35"/>
  <c r="F25" i="35"/>
  <c r="G25" i="35"/>
  <c r="H25" i="35"/>
  <c r="I25" i="35"/>
  <c r="J22" i="35"/>
  <c r="K22" i="35"/>
  <c r="J23" i="35"/>
  <c r="K23" i="35"/>
  <c r="J24" i="35"/>
  <c r="K24" i="35"/>
  <c r="J25" i="35"/>
  <c r="K25" i="35"/>
  <c r="F23" i="47"/>
  <c r="E23" i="47"/>
  <c r="D23" i="47"/>
  <c r="C23" i="47"/>
  <c r="B23" i="47"/>
  <c r="F22" i="47"/>
  <c r="E22" i="47"/>
  <c r="D22" i="47"/>
  <c r="C22" i="47"/>
  <c r="B22" i="47"/>
  <c r="F21" i="47"/>
  <c r="E21" i="47"/>
  <c r="D21" i="47"/>
  <c r="C21" i="47"/>
  <c r="B21" i="47"/>
  <c r="F20" i="47"/>
  <c r="E20" i="47"/>
  <c r="D20" i="47"/>
  <c r="C20" i="47"/>
  <c r="B20" i="47"/>
  <c r="F19" i="47"/>
  <c r="E19" i="47"/>
  <c r="D19" i="47"/>
  <c r="C19" i="47"/>
  <c r="B19" i="47"/>
  <c r="F18" i="47"/>
  <c r="E18" i="47"/>
  <c r="D18" i="47"/>
  <c r="C18" i="47"/>
  <c r="B18" i="47"/>
  <c r="F17" i="47"/>
  <c r="E17" i="47"/>
  <c r="D17" i="47"/>
  <c r="C17" i="47"/>
  <c r="B17" i="47"/>
  <c r="P12" i="47"/>
  <c r="O12" i="47"/>
  <c r="N12" i="47"/>
  <c r="M12" i="47"/>
  <c r="L12" i="47"/>
  <c r="K12" i="47"/>
  <c r="J12" i="47"/>
  <c r="I12" i="47"/>
  <c r="H12" i="47"/>
  <c r="G12" i="47"/>
  <c r="F12" i="47"/>
  <c r="E12" i="47"/>
  <c r="D12" i="47"/>
  <c r="C12" i="47"/>
  <c r="B12" i="47"/>
  <c r="P11" i="47"/>
  <c r="O11" i="47"/>
  <c r="N11" i="47"/>
  <c r="M11" i="47"/>
  <c r="L11" i="47"/>
  <c r="K11" i="47"/>
  <c r="J11" i="47"/>
  <c r="I11" i="47"/>
  <c r="H11" i="47"/>
  <c r="G11" i="47"/>
  <c r="F11" i="47"/>
  <c r="E11" i="47"/>
  <c r="D11" i="47"/>
  <c r="C11" i="47"/>
  <c r="B11" i="47"/>
  <c r="P10" i="47"/>
  <c r="O10" i="47"/>
  <c r="N10" i="47"/>
  <c r="M10" i="47"/>
  <c r="L10" i="47"/>
  <c r="K10" i="47"/>
  <c r="J10" i="47"/>
  <c r="I10" i="47"/>
  <c r="H10" i="47"/>
  <c r="G10" i="47"/>
  <c r="F10" i="47"/>
  <c r="E10" i="47"/>
  <c r="D10" i="47"/>
  <c r="C10" i="47"/>
  <c r="B10" i="47"/>
  <c r="P9" i="47"/>
  <c r="O9" i="47"/>
  <c r="N9" i="47"/>
  <c r="M9" i="47"/>
  <c r="L9" i="47"/>
  <c r="K9" i="47"/>
  <c r="J9" i="47"/>
  <c r="I9" i="47"/>
  <c r="H9" i="47"/>
  <c r="G9" i="47"/>
  <c r="F9" i="47"/>
  <c r="E9" i="47"/>
  <c r="D9" i="47"/>
  <c r="C9" i="47"/>
  <c r="B9" i="47"/>
  <c r="P8" i="47"/>
  <c r="O8" i="47"/>
  <c r="N8" i="47"/>
  <c r="M8" i="47"/>
  <c r="L8" i="47"/>
  <c r="K8" i="47"/>
  <c r="J8" i="47"/>
  <c r="I8" i="47"/>
  <c r="H8" i="47"/>
  <c r="G8" i="47"/>
  <c r="F8" i="47"/>
  <c r="E8" i="47"/>
  <c r="D8" i="47"/>
  <c r="C8" i="47"/>
  <c r="B8" i="47"/>
  <c r="P7" i="47"/>
  <c r="O7" i="47"/>
  <c r="N7" i="47"/>
  <c r="M7" i="47"/>
  <c r="L7" i="47"/>
  <c r="K7" i="47"/>
  <c r="J7" i="47"/>
  <c r="I7" i="47"/>
  <c r="H7" i="47"/>
  <c r="G7" i="47"/>
  <c r="F7" i="47"/>
  <c r="E7" i="47"/>
  <c r="D7" i="47"/>
  <c r="C7" i="47"/>
  <c r="B7" i="47"/>
  <c r="P6" i="47"/>
  <c r="O6" i="47"/>
  <c r="N6" i="47"/>
  <c r="M6" i="47"/>
  <c r="L6" i="47"/>
  <c r="K6" i="47"/>
  <c r="J6" i="47"/>
  <c r="I6" i="47"/>
  <c r="H6" i="47"/>
  <c r="G6" i="47"/>
  <c r="F6" i="47"/>
  <c r="E6" i="47"/>
  <c r="D6" i="47"/>
  <c r="C6" i="47"/>
  <c r="B6" i="47"/>
  <c r="F24" i="46"/>
  <c r="F24" i="47" s="1"/>
  <c r="E24" i="46"/>
  <c r="E24" i="47" s="1"/>
  <c r="D24" i="46"/>
  <c r="D24" i="47" s="1"/>
  <c r="C24" i="46"/>
  <c r="B24" i="46"/>
  <c r="C24" i="47" s="1"/>
  <c r="P23" i="46"/>
  <c r="O23" i="46"/>
  <c r="N23" i="46"/>
  <c r="M23" i="46"/>
  <c r="L23" i="46"/>
  <c r="P22" i="46"/>
  <c r="O22" i="46"/>
  <c r="O22" i="47" s="1"/>
  <c r="N22" i="46"/>
  <c r="M22" i="46"/>
  <c r="L22" i="46"/>
  <c r="P21" i="46"/>
  <c r="O21" i="46"/>
  <c r="N21" i="46"/>
  <c r="M21" i="46"/>
  <c r="L21" i="46"/>
  <c r="P20" i="46"/>
  <c r="O20" i="46"/>
  <c r="N20" i="46"/>
  <c r="M20" i="46"/>
  <c r="M20" i="47" s="1"/>
  <c r="L20" i="46"/>
  <c r="P19" i="46"/>
  <c r="O19" i="46"/>
  <c r="N19" i="46"/>
  <c r="N19" i="47" s="1"/>
  <c r="M19" i="46"/>
  <c r="L19" i="46"/>
  <c r="P18" i="46"/>
  <c r="O18" i="46"/>
  <c r="O18" i="47" s="1"/>
  <c r="N18" i="46"/>
  <c r="M18" i="46"/>
  <c r="L18" i="46"/>
  <c r="P17" i="46"/>
  <c r="P17" i="47" s="1"/>
  <c r="O17" i="46"/>
  <c r="N17" i="46"/>
  <c r="M17" i="46"/>
  <c r="L17" i="46"/>
  <c r="L17" i="47" s="1"/>
  <c r="P13" i="46"/>
  <c r="P13" i="47" s="1"/>
  <c r="O13" i="46"/>
  <c r="O13" i="47" s="1"/>
  <c r="N13" i="46"/>
  <c r="M13" i="46"/>
  <c r="M13" i="47" s="1"/>
  <c r="L13" i="46"/>
  <c r="N13" i="47" s="1"/>
  <c r="K13" i="46"/>
  <c r="K13" i="47" s="1"/>
  <c r="J13" i="46"/>
  <c r="I13" i="46"/>
  <c r="I13" i="47" s="1"/>
  <c r="H13" i="46"/>
  <c r="H13" i="47" s="1"/>
  <c r="G13" i="46"/>
  <c r="G13" i="47" s="1"/>
  <c r="F13" i="46"/>
  <c r="E13" i="46"/>
  <c r="E13" i="47" s="1"/>
  <c r="D13" i="46"/>
  <c r="F13" i="47" s="1"/>
  <c r="C13" i="46"/>
  <c r="C13" i="47" s="1"/>
  <c r="B13" i="46"/>
  <c r="F22" i="45"/>
  <c r="D22" i="45"/>
  <c r="B22" i="45"/>
  <c r="C22" i="45" s="1"/>
  <c r="F20" i="45"/>
  <c r="G17" i="45" s="1"/>
  <c r="D20" i="45"/>
  <c r="E17" i="45" s="1"/>
  <c r="B20" i="45"/>
  <c r="C19" i="45" s="1"/>
  <c r="H19" i="45"/>
  <c r="H22" i="45" s="1"/>
  <c r="G19" i="45"/>
  <c r="H18" i="45"/>
  <c r="E18" i="45"/>
  <c r="H17" i="45"/>
  <c r="H16" i="45"/>
  <c r="E16" i="45"/>
  <c r="H12" i="45"/>
  <c r="F12" i="45"/>
  <c r="D12" i="45"/>
  <c r="B12" i="45"/>
  <c r="H10" i="45"/>
  <c r="I6" i="45" s="1"/>
  <c r="F10" i="45"/>
  <c r="D10" i="45"/>
  <c r="E8" i="45" s="1"/>
  <c r="B10" i="45"/>
  <c r="C7" i="45" s="1"/>
  <c r="I9" i="45"/>
  <c r="I8" i="45"/>
  <c r="I7" i="45"/>
  <c r="F22" i="44"/>
  <c r="D22" i="44"/>
  <c r="E22" i="44" s="1"/>
  <c r="B22" i="44"/>
  <c r="F20" i="44"/>
  <c r="G19" i="44" s="1"/>
  <c r="D20" i="44"/>
  <c r="B20" i="44"/>
  <c r="H19" i="44"/>
  <c r="E19" i="44"/>
  <c r="H18" i="44"/>
  <c r="E18" i="44"/>
  <c r="H17" i="44"/>
  <c r="E17" i="44"/>
  <c r="H16" i="44"/>
  <c r="E16" i="44"/>
  <c r="H12" i="44"/>
  <c r="F12" i="44"/>
  <c r="D12" i="44"/>
  <c r="B12" i="44"/>
  <c r="H10" i="44"/>
  <c r="F10" i="44"/>
  <c r="G8" i="44" s="1"/>
  <c r="D10" i="44"/>
  <c r="E9" i="44" s="1"/>
  <c r="B10" i="44"/>
  <c r="C8" i="44" s="1"/>
  <c r="C9" i="44"/>
  <c r="C7" i="44"/>
  <c r="G6" i="44"/>
  <c r="E6" i="44"/>
  <c r="C6" i="44"/>
  <c r="F22" i="43"/>
  <c r="D22" i="43"/>
  <c r="B22" i="43"/>
  <c r="F20" i="43"/>
  <c r="G18" i="43" s="1"/>
  <c r="D20" i="43"/>
  <c r="B20" i="43"/>
  <c r="C17" i="43" s="1"/>
  <c r="H19" i="43"/>
  <c r="G19" i="43"/>
  <c r="H18" i="43"/>
  <c r="E18" i="43"/>
  <c r="C18" i="43"/>
  <c r="H17" i="43"/>
  <c r="E17" i="43"/>
  <c r="H16" i="43"/>
  <c r="H12" i="43"/>
  <c r="F12" i="43"/>
  <c r="G12" i="43" s="1"/>
  <c r="D12" i="43"/>
  <c r="B12" i="43"/>
  <c r="H10" i="43"/>
  <c r="F10" i="43"/>
  <c r="G9" i="43" s="1"/>
  <c r="D10" i="43"/>
  <c r="B10" i="43"/>
  <c r="C9" i="43" s="1"/>
  <c r="G6" i="43"/>
  <c r="C6" i="43"/>
  <c r="F22" i="42"/>
  <c r="G22" i="42" s="1"/>
  <c r="D22" i="42"/>
  <c r="B22" i="42"/>
  <c r="F20" i="42"/>
  <c r="G18" i="42" s="1"/>
  <c r="D20" i="42"/>
  <c r="B20" i="42"/>
  <c r="C19" i="42" s="1"/>
  <c r="H19" i="42"/>
  <c r="H18" i="42"/>
  <c r="H17" i="42"/>
  <c r="G17" i="42"/>
  <c r="C17" i="42"/>
  <c r="H16" i="42"/>
  <c r="H12" i="42"/>
  <c r="I12" i="42" s="1"/>
  <c r="F12" i="42"/>
  <c r="D12" i="42"/>
  <c r="E12" i="42" s="1"/>
  <c r="B12" i="42"/>
  <c r="H10" i="42"/>
  <c r="I9" i="42" s="1"/>
  <c r="F10" i="42"/>
  <c r="D10" i="42"/>
  <c r="E9" i="42" s="1"/>
  <c r="B10" i="42"/>
  <c r="C8" i="42" s="1"/>
  <c r="I8" i="42"/>
  <c r="E7" i="42"/>
  <c r="C7" i="42"/>
  <c r="F22" i="41"/>
  <c r="G22" i="41" s="1"/>
  <c r="D22" i="41"/>
  <c r="E22" i="41" s="1"/>
  <c r="B22" i="41"/>
  <c r="F20" i="41"/>
  <c r="G17" i="41" s="1"/>
  <c r="D20" i="41"/>
  <c r="B20" i="41"/>
  <c r="C19" i="41" s="1"/>
  <c r="H19" i="41"/>
  <c r="G19" i="41"/>
  <c r="E19" i="41"/>
  <c r="H18" i="41"/>
  <c r="E18" i="41"/>
  <c r="H17" i="41"/>
  <c r="E17" i="41"/>
  <c r="H16" i="41"/>
  <c r="E16" i="41"/>
  <c r="H12" i="41"/>
  <c r="F12" i="41"/>
  <c r="D12" i="41"/>
  <c r="B12" i="41"/>
  <c r="H10" i="41"/>
  <c r="I6" i="41" s="1"/>
  <c r="F10" i="41"/>
  <c r="D10" i="41"/>
  <c r="E9" i="41" s="1"/>
  <c r="B10" i="41"/>
  <c r="C8" i="41" s="1"/>
  <c r="I8" i="41"/>
  <c r="I7" i="41"/>
  <c r="F22" i="40"/>
  <c r="G22" i="40" s="1"/>
  <c r="D22" i="40"/>
  <c r="E22" i="40" s="1"/>
  <c r="B22" i="40"/>
  <c r="C22" i="40" s="1"/>
  <c r="F20" i="40"/>
  <c r="D20" i="40"/>
  <c r="E17" i="40" s="1"/>
  <c r="B20" i="40"/>
  <c r="C17" i="40" s="1"/>
  <c r="H19" i="40"/>
  <c r="G19" i="40"/>
  <c r="E19" i="40"/>
  <c r="H18" i="40"/>
  <c r="H17" i="40"/>
  <c r="H16" i="40"/>
  <c r="H12" i="40"/>
  <c r="G12" i="40"/>
  <c r="F12" i="40"/>
  <c r="D12" i="40"/>
  <c r="B12" i="40"/>
  <c r="C12" i="40" s="1"/>
  <c r="H10" i="40"/>
  <c r="F10" i="40"/>
  <c r="G7" i="40" s="1"/>
  <c r="D10" i="40"/>
  <c r="E7" i="40" s="1"/>
  <c r="B10" i="40"/>
  <c r="C9" i="40" s="1"/>
  <c r="G9" i="40"/>
  <c r="G6" i="40"/>
  <c r="C6" i="40"/>
  <c r="F22" i="39"/>
  <c r="G22" i="39" s="1"/>
  <c r="D22" i="39"/>
  <c r="E22" i="39" s="1"/>
  <c r="B22" i="39"/>
  <c r="C22" i="39" s="1"/>
  <c r="F20" i="39"/>
  <c r="G18" i="39" s="1"/>
  <c r="D20" i="39"/>
  <c r="B20" i="39"/>
  <c r="H19" i="39"/>
  <c r="G19" i="39"/>
  <c r="C19" i="39"/>
  <c r="H18" i="39"/>
  <c r="C18" i="39"/>
  <c r="H17" i="39"/>
  <c r="G17" i="39"/>
  <c r="C17" i="39"/>
  <c r="H16" i="39"/>
  <c r="G16" i="39"/>
  <c r="C16" i="39"/>
  <c r="C20" i="39" s="1"/>
  <c r="H12" i="39"/>
  <c r="F12" i="39"/>
  <c r="G12" i="39" s="1"/>
  <c r="D12" i="39"/>
  <c r="B12" i="39"/>
  <c r="H10" i="39"/>
  <c r="I7" i="39" s="1"/>
  <c r="F10" i="39"/>
  <c r="G8" i="39" s="1"/>
  <c r="D10" i="39"/>
  <c r="B10" i="39"/>
  <c r="C9" i="39" s="1"/>
  <c r="I9" i="39"/>
  <c r="G9" i="39"/>
  <c r="G7" i="39"/>
  <c r="F22" i="38"/>
  <c r="D22" i="38"/>
  <c r="B22" i="38"/>
  <c r="C22" i="38" s="1"/>
  <c r="F20" i="38"/>
  <c r="D20" i="38"/>
  <c r="E18" i="38" s="1"/>
  <c r="B20" i="38"/>
  <c r="H19" i="38"/>
  <c r="G19" i="38"/>
  <c r="E19" i="38"/>
  <c r="H18" i="38"/>
  <c r="G18" i="38"/>
  <c r="H17" i="38"/>
  <c r="G17" i="38"/>
  <c r="C17" i="38"/>
  <c r="H16" i="38"/>
  <c r="G16" i="38"/>
  <c r="C16" i="38"/>
  <c r="I12" i="38"/>
  <c r="H12" i="38"/>
  <c r="F12" i="38"/>
  <c r="D12" i="38"/>
  <c r="E12" i="38" s="1"/>
  <c r="B12" i="38"/>
  <c r="H10" i="38"/>
  <c r="I9" i="38" s="1"/>
  <c r="F10" i="38"/>
  <c r="G9" i="38" s="1"/>
  <c r="D10" i="38"/>
  <c r="B10" i="38"/>
  <c r="C7" i="38" s="1"/>
  <c r="E9" i="38"/>
  <c r="I8" i="38"/>
  <c r="E8" i="38"/>
  <c r="C8" i="38"/>
  <c r="E7" i="38"/>
  <c r="E10" i="38" s="1"/>
  <c r="I6" i="38"/>
  <c r="E6" i="38"/>
  <c r="C6" i="38"/>
  <c r="F22" i="37"/>
  <c r="G22" i="37" s="1"/>
  <c r="D22" i="37"/>
  <c r="B22" i="37"/>
  <c r="C22" i="37" s="1"/>
  <c r="F20" i="37"/>
  <c r="G18" i="37" s="1"/>
  <c r="D20" i="37"/>
  <c r="E17" i="37" s="1"/>
  <c r="B20" i="37"/>
  <c r="C18" i="37" s="1"/>
  <c r="H19" i="37"/>
  <c r="C19" i="37"/>
  <c r="H18" i="37"/>
  <c r="H17" i="37"/>
  <c r="G17" i="37"/>
  <c r="C17" i="37"/>
  <c r="H16" i="37"/>
  <c r="C16" i="37"/>
  <c r="H12" i="37"/>
  <c r="F12" i="37"/>
  <c r="D12" i="37"/>
  <c r="B12" i="37"/>
  <c r="H10" i="37"/>
  <c r="I8" i="37" s="1"/>
  <c r="F10" i="37"/>
  <c r="D10" i="37"/>
  <c r="E8" i="37" s="1"/>
  <c r="B10" i="37"/>
  <c r="C9" i="37" s="1"/>
  <c r="I9" i="37"/>
  <c r="E9" i="37"/>
  <c r="C8" i="37"/>
  <c r="I7" i="37"/>
  <c r="E7" i="37"/>
  <c r="E6" i="37"/>
  <c r="C6" i="37"/>
  <c r="H22" i="36"/>
  <c r="F22" i="36"/>
  <c r="D22" i="36"/>
  <c r="B22" i="36"/>
  <c r="H20" i="36"/>
  <c r="F20" i="36"/>
  <c r="G19" i="36" s="1"/>
  <c r="D20" i="36"/>
  <c r="B20" i="36"/>
  <c r="J19" i="36"/>
  <c r="I19" i="36"/>
  <c r="E19" i="36"/>
  <c r="C19" i="36"/>
  <c r="J18" i="36"/>
  <c r="J22" i="36" s="1"/>
  <c r="I18" i="36"/>
  <c r="E18" i="36"/>
  <c r="J17" i="36"/>
  <c r="I17" i="36"/>
  <c r="E17" i="36"/>
  <c r="C17" i="36"/>
  <c r="J16" i="36"/>
  <c r="I16" i="36"/>
  <c r="E16" i="36"/>
  <c r="E20" i="36" s="1"/>
  <c r="J12" i="36"/>
  <c r="H12" i="36"/>
  <c r="F12" i="36"/>
  <c r="D12" i="36"/>
  <c r="B12" i="36"/>
  <c r="J10" i="36"/>
  <c r="K9" i="36" s="1"/>
  <c r="H10" i="36"/>
  <c r="I6" i="36" s="1"/>
  <c r="F10" i="36"/>
  <c r="G8" i="36" s="1"/>
  <c r="D10" i="36"/>
  <c r="B10" i="36"/>
  <c r="C9" i="36" s="1"/>
  <c r="K8" i="36"/>
  <c r="K7" i="36"/>
  <c r="P24" i="32"/>
  <c r="O24" i="32"/>
  <c r="N24" i="32"/>
  <c r="M24" i="32"/>
  <c r="L24" i="32"/>
  <c r="K24" i="32"/>
  <c r="J24" i="32"/>
  <c r="I24" i="32"/>
  <c r="H24" i="32"/>
  <c r="G24" i="32"/>
  <c r="F24" i="32"/>
  <c r="E24" i="32"/>
  <c r="D24" i="32"/>
  <c r="C24" i="32"/>
  <c r="B24" i="32"/>
  <c r="P23" i="32"/>
  <c r="O23" i="32"/>
  <c r="N23" i="32"/>
  <c r="M23" i="32"/>
  <c r="L23" i="32"/>
  <c r="K23" i="32"/>
  <c r="J23" i="32"/>
  <c r="I23" i="32"/>
  <c r="H23" i="32"/>
  <c r="G23" i="32"/>
  <c r="F23" i="32"/>
  <c r="E23" i="32"/>
  <c r="D23" i="32"/>
  <c r="C23" i="32"/>
  <c r="B23" i="32"/>
  <c r="P22" i="32"/>
  <c r="O22" i="32"/>
  <c r="N22" i="32"/>
  <c r="M22" i="32"/>
  <c r="L22" i="32"/>
  <c r="K22" i="32"/>
  <c r="J22" i="32"/>
  <c r="I22" i="32"/>
  <c r="H22" i="32"/>
  <c r="G22" i="32"/>
  <c r="F22" i="32"/>
  <c r="E22" i="32"/>
  <c r="D22" i="32"/>
  <c r="C22" i="32"/>
  <c r="B22" i="32"/>
  <c r="P21" i="32"/>
  <c r="O21" i="32"/>
  <c r="N21" i="32"/>
  <c r="M21" i="32"/>
  <c r="L21" i="32"/>
  <c r="K21" i="32"/>
  <c r="J21" i="32"/>
  <c r="I21" i="32"/>
  <c r="H21" i="32"/>
  <c r="G21" i="32"/>
  <c r="F21" i="32"/>
  <c r="E21" i="32"/>
  <c r="D21" i="32"/>
  <c r="C21" i="32"/>
  <c r="B21" i="32"/>
  <c r="P20" i="32"/>
  <c r="O20" i="32"/>
  <c r="N20" i="32"/>
  <c r="M20" i="32"/>
  <c r="L20" i="32"/>
  <c r="F20" i="32"/>
  <c r="E20" i="32"/>
  <c r="D20" i="32"/>
  <c r="C20" i="32"/>
  <c r="B20" i="32"/>
  <c r="P19" i="32"/>
  <c r="O19" i="32"/>
  <c r="N19" i="32"/>
  <c r="M19" i="32"/>
  <c r="L19" i="32"/>
  <c r="K19" i="32"/>
  <c r="J19" i="32"/>
  <c r="I19" i="32"/>
  <c r="H19" i="32"/>
  <c r="G19" i="32"/>
  <c r="F19" i="32"/>
  <c r="E19" i="32"/>
  <c r="D19" i="32"/>
  <c r="C19" i="32"/>
  <c r="B19" i="32"/>
  <c r="P18" i="32"/>
  <c r="O18" i="32"/>
  <c r="N18" i="32"/>
  <c r="M18" i="32"/>
  <c r="L18" i="32"/>
  <c r="K18" i="32"/>
  <c r="J18" i="32"/>
  <c r="I18" i="32"/>
  <c r="H18" i="32"/>
  <c r="G18" i="32"/>
  <c r="F18" i="32"/>
  <c r="E18" i="32"/>
  <c r="D18" i="32"/>
  <c r="C18" i="32"/>
  <c r="B18" i="32"/>
  <c r="P17" i="32"/>
  <c r="O17" i="32"/>
  <c r="N17" i="32"/>
  <c r="M17" i="32"/>
  <c r="L17" i="32"/>
  <c r="K17" i="32"/>
  <c r="J17" i="32"/>
  <c r="I17" i="32"/>
  <c r="H17" i="32"/>
  <c r="G17" i="32"/>
  <c r="F17" i="32"/>
  <c r="E17" i="32"/>
  <c r="D17" i="32"/>
  <c r="C17" i="32"/>
  <c r="B17" i="32"/>
  <c r="M6" i="32"/>
  <c r="N6" i="32"/>
  <c r="O6" i="32"/>
  <c r="P6" i="32"/>
  <c r="M7" i="32"/>
  <c r="N7" i="32"/>
  <c r="O7" i="32"/>
  <c r="P7" i="32"/>
  <c r="M8" i="32"/>
  <c r="N8" i="32"/>
  <c r="O8" i="32"/>
  <c r="P8" i="32"/>
  <c r="M9" i="32"/>
  <c r="N9" i="32"/>
  <c r="O9" i="32"/>
  <c r="P9" i="32"/>
  <c r="M10" i="32"/>
  <c r="N10" i="32"/>
  <c r="O10" i="32"/>
  <c r="P10" i="32"/>
  <c r="M11" i="32"/>
  <c r="N11" i="32"/>
  <c r="O11" i="32"/>
  <c r="P11" i="32"/>
  <c r="M12" i="32"/>
  <c r="N12" i="32"/>
  <c r="O12" i="32"/>
  <c r="P12" i="32"/>
  <c r="M13" i="32"/>
  <c r="N13" i="32"/>
  <c r="O13" i="32"/>
  <c r="P13" i="32"/>
  <c r="L7" i="32"/>
  <c r="L8" i="32"/>
  <c r="L9" i="32"/>
  <c r="L10" i="32"/>
  <c r="L11" i="32"/>
  <c r="L12" i="32"/>
  <c r="L13" i="32"/>
  <c r="L6" i="32"/>
  <c r="H6" i="32"/>
  <c r="I6" i="32"/>
  <c r="J6" i="32"/>
  <c r="K6" i="32"/>
  <c r="H7" i="32"/>
  <c r="I7" i="32"/>
  <c r="J7" i="32"/>
  <c r="K7" i="32"/>
  <c r="H8" i="32"/>
  <c r="I8" i="32"/>
  <c r="J8" i="32"/>
  <c r="K8" i="32"/>
  <c r="H9" i="32"/>
  <c r="I9" i="32"/>
  <c r="J9" i="32"/>
  <c r="K9" i="32"/>
  <c r="H10" i="32"/>
  <c r="I10" i="32"/>
  <c r="J10" i="32"/>
  <c r="K10" i="32"/>
  <c r="H11" i="32"/>
  <c r="I11" i="32"/>
  <c r="J11" i="32"/>
  <c r="K11" i="32"/>
  <c r="H12" i="32"/>
  <c r="I12" i="32"/>
  <c r="J12" i="32"/>
  <c r="K12" i="32"/>
  <c r="H13" i="32"/>
  <c r="I13" i="32"/>
  <c r="J13" i="32"/>
  <c r="K13" i="32"/>
  <c r="G7" i="32"/>
  <c r="G8" i="32"/>
  <c r="G9" i="32"/>
  <c r="G10" i="32"/>
  <c r="G11" i="32"/>
  <c r="G12" i="32"/>
  <c r="G13" i="32"/>
  <c r="G6" i="32"/>
  <c r="C6" i="32"/>
  <c r="D6" i="32"/>
  <c r="E6" i="32"/>
  <c r="F6" i="32"/>
  <c r="C7" i="32"/>
  <c r="D7" i="32"/>
  <c r="E7" i="32"/>
  <c r="F7" i="32"/>
  <c r="C8" i="32"/>
  <c r="D8" i="32"/>
  <c r="E8" i="32"/>
  <c r="F8" i="32"/>
  <c r="C9" i="32"/>
  <c r="D9" i="32"/>
  <c r="E9" i="32"/>
  <c r="F9" i="32"/>
  <c r="C10" i="32"/>
  <c r="D10" i="32"/>
  <c r="E10" i="32"/>
  <c r="F10" i="32"/>
  <c r="C11" i="32"/>
  <c r="D11" i="32"/>
  <c r="E11" i="32"/>
  <c r="F11" i="32"/>
  <c r="C12" i="32"/>
  <c r="D12" i="32"/>
  <c r="E12" i="32"/>
  <c r="F12" i="32"/>
  <c r="C13" i="32"/>
  <c r="D13" i="32"/>
  <c r="E13" i="32"/>
  <c r="F13" i="32"/>
  <c r="B13" i="32"/>
  <c r="B7" i="32"/>
  <c r="B8" i="32"/>
  <c r="B9" i="32"/>
  <c r="B10" i="32"/>
  <c r="B11" i="32"/>
  <c r="B12" i="32"/>
  <c r="B6" i="32"/>
  <c r="N17" i="6"/>
  <c r="O17" i="6"/>
  <c r="P17" i="6"/>
  <c r="N18" i="6"/>
  <c r="O18" i="6"/>
  <c r="P18" i="6"/>
  <c r="N19" i="6"/>
  <c r="N24" i="6" s="1"/>
  <c r="O19" i="6"/>
  <c r="P19" i="6"/>
  <c r="N20" i="6"/>
  <c r="O20" i="6"/>
  <c r="O24" i="6" s="1"/>
  <c r="P20" i="6"/>
  <c r="N21" i="6"/>
  <c r="O21" i="6"/>
  <c r="P21" i="6"/>
  <c r="N22" i="6"/>
  <c r="O22" i="6"/>
  <c r="P22" i="6"/>
  <c r="N23" i="6"/>
  <c r="O23" i="6"/>
  <c r="P23" i="6"/>
  <c r="M18" i="6"/>
  <c r="M24" i="6" s="1"/>
  <c r="M19" i="6"/>
  <c r="M20" i="6"/>
  <c r="M21" i="6"/>
  <c r="M22" i="6"/>
  <c r="M23" i="6"/>
  <c r="M17" i="6"/>
  <c r="L18" i="6"/>
  <c r="L19" i="6"/>
  <c r="L20" i="6"/>
  <c r="L21" i="6"/>
  <c r="L22" i="6"/>
  <c r="L23" i="6"/>
  <c r="L17" i="6"/>
  <c r="L24" i="6" s="1"/>
  <c r="C24" i="6"/>
  <c r="D24" i="6"/>
  <c r="E24" i="6"/>
  <c r="F24" i="6"/>
  <c r="G24" i="6"/>
  <c r="H24" i="6"/>
  <c r="I24" i="6"/>
  <c r="J24" i="6"/>
  <c r="K24" i="6"/>
  <c r="P24" i="6"/>
  <c r="C13" i="6"/>
  <c r="D13" i="6"/>
  <c r="E13" i="6"/>
  <c r="F13" i="6"/>
  <c r="G13" i="6"/>
  <c r="H13" i="6"/>
  <c r="I13" i="6"/>
  <c r="J13" i="6"/>
  <c r="K13" i="6"/>
  <c r="L13" i="6"/>
  <c r="M13" i="6"/>
  <c r="N13" i="6"/>
  <c r="O13" i="6"/>
  <c r="P13" i="6"/>
  <c r="C28" i="50" l="1"/>
  <c r="G28" i="50"/>
  <c r="E16" i="49"/>
  <c r="E20" i="49" s="1"/>
  <c r="C6" i="49"/>
  <c r="C7" i="49"/>
  <c r="C22" i="49"/>
  <c r="G6" i="49"/>
  <c r="G7" i="49"/>
  <c r="K9" i="49"/>
  <c r="I12" i="49"/>
  <c r="G12" i="49"/>
  <c r="G16" i="49"/>
  <c r="G20" i="49" s="1"/>
  <c r="G18" i="49"/>
  <c r="E22" i="49"/>
  <c r="K7" i="49"/>
  <c r="K8" i="49"/>
  <c r="G22" i="49"/>
  <c r="C8" i="49"/>
  <c r="E12" i="49"/>
  <c r="C12" i="49"/>
  <c r="K12" i="49"/>
  <c r="I22" i="49"/>
  <c r="C6" i="48"/>
  <c r="E7" i="48"/>
  <c r="K12" i="48"/>
  <c r="G6" i="48"/>
  <c r="G7" i="48"/>
  <c r="E16" i="48"/>
  <c r="E17" i="48"/>
  <c r="J22" i="48"/>
  <c r="C7" i="48"/>
  <c r="C8" i="48"/>
  <c r="E18" i="48"/>
  <c r="G22" i="48"/>
  <c r="K10" i="48"/>
  <c r="I6" i="48"/>
  <c r="I9" i="48"/>
  <c r="I16" i="48"/>
  <c r="I17" i="48"/>
  <c r="I18" i="48"/>
  <c r="I19" i="48"/>
  <c r="E22" i="48"/>
  <c r="C10" i="48"/>
  <c r="C12" i="48"/>
  <c r="C22" i="48"/>
  <c r="I22" i="48"/>
  <c r="J20" i="49"/>
  <c r="J20" i="48"/>
  <c r="K22" i="48" s="1"/>
  <c r="E9" i="49"/>
  <c r="I7" i="48"/>
  <c r="E9" i="48"/>
  <c r="E6" i="49"/>
  <c r="I8" i="49"/>
  <c r="C16" i="49"/>
  <c r="G17" i="49"/>
  <c r="C18" i="49"/>
  <c r="I7" i="49"/>
  <c r="E6" i="48"/>
  <c r="E10" i="48" s="1"/>
  <c r="C16" i="48"/>
  <c r="G17" i="48"/>
  <c r="G20" i="48" s="1"/>
  <c r="C18" i="48"/>
  <c r="E7" i="49"/>
  <c r="I9" i="49"/>
  <c r="M24" i="46"/>
  <c r="M24" i="47" s="1"/>
  <c r="L24" i="46"/>
  <c r="P24" i="46"/>
  <c r="O19" i="47"/>
  <c r="N20" i="47"/>
  <c r="M21" i="47"/>
  <c r="L22" i="47"/>
  <c r="P22" i="47"/>
  <c r="O23" i="47"/>
  <c r="N17" i="47"/>
  <c r="M18" i="47"/>
  <c r="L19" i="47"/>
  <c r="P19" i="47"/>
  <c r="N21" i="47"/>
  <c r="L23" i="47"/>
  <c r="P23" i="47"/>
  <c r="O24" i="46"/>
  <c r="O24" i="47" s="1"/>
  <c r="P18" i="47"/>
  <c r="M19" i="47"/>
  <c r="L20" i="47"/>
  <c r="P20" i="47"/>
  <c r="L21" i="47"/>
  <c r="N22" i="47"/>
  <c r="N23" i="47"/>
  <c r="J13" i="47"/>
  <c r="O20" i="47"/>
  <c r="D13" i="47"/>
  <c r="L13" i="47"/>
  <c r="M17" i="47"/>
  <c r="N18" i="47"/>
  <c r="N24" i="46"/>
  <c r="N24" i="47" s="1"/>
  <c r="B13" i="47"/>
  <c r="O17" i="47"/>
  <c r="L18" i="47"/>
  <c r="P21" i="47"/>
  <c r="O21" i="47"/>
  <c r="M23" i="47"/>
  <c r="B24" i="47"/>
  <c r="M22" i="47"/>
  <c r="E12" i="45"/>
  <c r="E6" i="45"/>
  <c r="I10" i="45"/>
  <c r="I12" i="45"/>
  <c r="C17" i="45"/>
  <c r="E19" i="45"/>
  <c r="E20" i="45" s="1"/>
  <c r="E7" i="45"/>
  <c r="C16" i="45"/>
  <c r="H20" i="45"/>
  <c r="I19" i="45" s="1"/>
  <c r="I22" i="45"/>
  <c r="C9" i="45"/>
  <c r="G18" i="45"/>
  <c r="C8" i="45"/>
  <c r="E9" i="45"/>
  <c r="E10" i="45" s="1"/>
  <c r="E22" i="45"/>
  <c r="G22" i="45"/>
  <c r="G7" i="44"/>
  <c r="C12" i="44"/>
  <c r="H20" i="44"/>
  <c r="I17" i="44" s="1"/>
  <c r="G10" i="44"/>
  <c r="C10" i="44"/>
  <c r="G12" i="44"/>
  <c r="G9" i="44"/>
  <c r="E8" i="44"/>
  <c r="E10" i="44" s="1"/>
  <c r="E7" i="44"/>
  <c r="E12" i="44"/>
  <c r="I12" i="44"/>
  <c r="C12" i="43"/>
  <c r="C8" i="43"/>
  <c r="G8" i="43"/>
  <c r="G22" i="43"/>
  <c r="C22" i="43"/>
  <c r="C7" i="43"/>
  <c r="C10" i="43" s="1"/>
  <c r="G16" i="43"/>
  <c r="G17" i="43"/>
  <c r="G20" i="43" s="1"/>
  <c r="G7" i="43"/>
  <c r="G10" i="43" s="1"/>
  <c r="H20" i="43"/>
  <c r="I17" i="43" s="1"/>
  <c r="C19" i="43"/>
  <c r="E22" i="43"/>
  <c r="C16" i="42"/>
  <c r="C20" i="42" s="1"/>
  <c r="C6" i="42"/>
  <c r="E8" i="42"/>
  <c r="G16" i="42"/>
  <c r="G19" i="42"/>
  <c r="G20" i="42" s="1"/>
  <c r="E6" i="42"/>
  <c r="C18" i="42"/>
  <c r="C22" i="42"/>
  <c r="I7" i="42"/>
  <c r="C9" i="42"/>
  <c r="C10" i="42" s="1"/>
  <c r="C12" i="42"/>
  <c r="H20" i="42"/>
  <c r="I19" i="42" s="1"/>
  <c r="I6" i="42"/>
  <c r="I10" i="42" s="1"/>
  <c r="E22" i="42"/>
  <c r="G12" i="42"/>
  <c r="E8" i="41"/>
  <c r="E6" i="41"/>
  <c r="C16" i="41"/>
  <c r="H22" i="41"/>
  <c r="E7" i="41"/>
  <c r="C9" i="41"/>
  <c r="H20" i="41"/>
  <c r="I16" i="41" s="1"/>
  <c r="I12" i="41"/>
  <c r="C17" i="41"/>
  <c r="G18" i="41"/>
  <c r="I19" i="41"/>
  <c r="C22" i="41"/>
  <c r="E12" i="41"/>
  <c r="E20" i="41"/>
  <c r="E10" i="41"/>
  <c r="C10" i="40"/>
  <c r="C7" i="40"/>
  <c r="C8" i="40"/>
  <c r="I12" i="40"/>
  <c r="G10" i="40"/>
  <c r="G8" i="40"/>
  <c r="E12" i="40"/>
  <c r="E16" i="40"/>
  <c r="E18" i="40"/>
  <c r="E6" i="40"/>
  <c r="E9" i="40"/>
  <c r="E10" i="40" s="1"/>
  <c r="E8" i="40"/>
  <c r="G6" i="39"/>
  <c r="C12" i="39"/>
  <c r="C8" i="39"/>
  <c r="E12" i="39"/>
  <c r="G20" i="39"/>
  <c r="C6" i="39"/>
  <c r="E17" i="39"/>
  <c r="E18" i="39"/>
  <c r="I6" i="39"/>
  <c r="C7" i="39"/>
  <c r="C10" i="39" s="1"/>
  <c r="I12" i="39"/>
  <c r="I7" i="38"/>
  <c r="I10" i="38" s="1"/>
  <c r="C9" i="38"/>
  <c r="C10" i="38" s="1"/>
  <c r="E22" i="38"/>
  <c r="G20" i="38"/>
  <c r="C12" i="38"/>
  <c r="C18" i="38"/>
  <c r="C19" i="38"/>
  <c r="G22" i="38"/>
  <c r="G6" i="38"/>
  <c r="G7" i="38"/>
  <c r="G8" i="38"/>
  <c r="E10" i="37"/>
  <c r="I6" i="37"/>
  <c r="I10" i="37" s="1"/>
  <c r="C12" i="37"/>
  <c r="C7" i="37"/>
  <c r="E12" i="37"/>
  <c r="I12" i="37"/>
  <c r="G12" i="37"/>
  <c r="E18" i="37"/>
  <c r="G19" i="37"/>
  <c r="E22" i="37"/>
  <c r="C20" i="37"/>
  <c r="I18" i="37"/>
  <c r="H20" i="37"/>
  <c r="I17" i="37" s="1"/>
  <c r="H22" i="37"/>
  <c r="E19" i="42"/>
  <c r="E17" i="42"/>
  <c r="E16" i="42"/>
  <c r="I9" i="43"/>
  <c r="I8" i="43"/>
  <c r="I7" i="43"/>
  <c r="I6" i="43"/>
  <c r="I18" i="43"/>
  <c r="C18" i="44"/>
  <c r="C16" i="44"/>
  <c r="C19" i="44"/>
  <c r="C10" i="37"/>
  <c r="C20" i="38"/>
  <c r="H20" i="38"/>
  <c r="I19" i="38" s="1"/>
  <c r="I8" i="39"/>
  <c r="E9" i="39"/>
  <c r="E8" i="39"/>
  <c r="E7" i="39"/>
  <c r="E6" i="39"/>
  <c r="C7" i="41"/>
  <c r="G9" i="41"/>
  <c r="G8" i="41"/>
  <c r="G7" i="41"/>
  <c r="G6" i="41"/>
  <c r="G12" i="41"/>
  <c r="H22" i="42"/>
  <c r="I22" i="42" s="1"/>
  <c r="E9" i="43"/>
  <c r="E8" i="43"/>
  <c r="E7" i="43"/>
  <c r="E6" i="43"/>
  <c r="I12" i="43"/>
  <c r="I18" i="44"/>
  <c r="H22" i="44"/>
  <c r="I22" i="44" s="1"/>
  <c r="G16" i="44"/>
  <c r="G18" i="44"/>
  <c r="G17" i="44"/>
  <c r="G22" i="44"/>
  <c r="C12" i="45"/>
  <c r="I17" i="45"/>
  <c r="H22" i="38"/>
  <c r="H22" i="39"/>
  <c r="C12" i="41"/>
  <c r="G9" i="45"/>
  <c r="G8" i="45"/>
  <c r="G7" i="45"/>
  <c r="G6" i="45"/>
  <c r="E19" i="37"/>
  <c r="E16" i="37"/>
  <c r="G6" i="37"/>
  <c r="G7" i="37"/>
  <c r="G8" i="37"/>
  <c r="G9" i="37"/>
  <c r="G16" i="37"/>
  <c r="G12" i="38"/>
  <c r="E17" i="38"/>
  <c r="E16" i="38"/>
  <c r="E20" i="38" s="1"/>
  <c r="G10" i="39"/>
  <c r="H22" i="40"/>
  <c r="G16" i="40"/>
  <c r="G18" i="40"/>
  <c r="G17" i="40"/>
  <c r="C6" i="41"/>
  <c r="C10" i="41" s="1"/>
  <c r="I18" i="42"/>
  <c r="E12" i="43"/>
  <c r="H22" i="43"/>
  <c r="I22" i="43" s="1"/>
  <c r="E20" i="44"/>
  <c r="C22" i="44"/>
  <c r="C6" i="45"/>
  <c r="I16" i="42"/>
  <c r="I16" i="44"/>
  <c r="H20" i="39"/>
  <c r="I16" i="39"/>
  <c r="C18" i="40"/>
  <c r="C16" i="40"/>
  <c r="C19" i="40"/>
  <c r="E18" i="42"/>
  <c r="C17" i="44"/>
  <c r="I19" i="44"/>
  <c r="G12" i="45"/>
  <c r="E19" i="39"/>
  <c r="I6" i="40"/>
  <c r="I7" i="40"/>
  <c r="I8" i="40"/>
  <c r="I9" i="40"/>
  <c r="H20" i="40"/>
  <c r="I17" i="40" s="1"/>
  <c r="G16" i="41"/>
  <c r="C18" i="41"/>
  <c r="C20" i="41" s="1"/>
  <c r="C16" i="43"/>
  <c r="I16" i="43"/>
  <c r="E19" i="43"/>
  <c r="I6" i="44"/>
  <c r="I7" i="44"/>
  <c r="I8" i="44"/>
  <c r="I9" i="44"/>
  <c r="G16" i="45"/>
  <c r="C18" i="45"/>
  <c r="E16" i="39"/>
  <c r="I9" i="41"/>
  <c r="I10" i="41" s="1"/>
  <c r="G6" i="42"/>
  <c r="G7" i="42"/>
  <c r="G8" i="42"/>
  <c r="G9" i="42"/>
  <c r="E16" i="43"/>
  <c r="E20" i="43" s="1"/>
  <c r="E12" i="36"/>
  <c r="G9" i="36"/>
  <c r="I20" i="36"/>
  <c r="K6" i="36"/>
  <c r="K10" i="36" s="1"/>
  <c r="C8" i="36"/>
  <c r="C12" i="36"/>
  <c r="C6" i="36"/>
  <c r="C7" i="36"/>
  <c r="E8" i="36"/>
  <c r="C22" i="36"/>
  <c r="G6" i="36"/>
  <c r="G7" i="36"/>
  <c r="I12" i="36"/>
  <c r="G12" i="36"/>
  <c r="G16" i="36"/>
  <c r="G18" i="36"/>
  <c r="E22" i="36"/>
  <c r="G22" i="36"/>
  <c r="K12" i="36"/>
  <c r="I22" i="36"/>
  <c r="J20" i="36"/>
  <c r="E9" i="36"/>
  <c r="I7" i="36"/>
  <c r="E6" i="36"/>
  <c r="I8" i="36"/>
  <c r="C16" i="36"/>
  <c r="G17" i="36"/>
  <c r="C18" i="36"/>
  <c r="E7" i="36"/>
  <c r="I9" i="36"/>
  <c r="K27" i="35"/>
  <c r="J27" i="35"/>
  <c r="I27" i="35"/>
  <c r="H27" i="35"/>
  <c r="G27" i="35"/>
  <c r="F27" i="35"/>
  <c r="E27" i="35"/>
  <c r="D27" i="35"/>
  <c r="C27" i="35"/>
  <c r="B27" i="35"/>
  <c r="K26" i="35"/>
  <c r="J26" i="35"/>
  <c r="I26" i="35"/>
  <c r="H26" i="35"/>
  <c r="G26" i="35"/>
  <c r="F26" i="35"/>
  <c r="E26" i="35"/>
  <c r="D26" i="35"/>
  <c r="C26" i="35"/>
  <c r="B26" i="35"/>
  <c r="I23" i="35"/>
  <c r="H23" i="35"/>
  <c r="G23" i="35"/>
  <c r="F23" i="35"/>
  <c r="E23" i="35"/>
  <c r="D23" i="35"/>
  <c r="C23" i="35"/>
  <c r="B23" i="35"/>
  <c r="I22" i="35"/>
  <c r="H22" i="35"/>
  <c r="G22" i="35"/>
  <c r="F22" i="35"/>
  <c r="E22" i="35"/>
  <c r="D22" i="35"/>
  <c r="C22" i="35"/>
  <c r="B22" i="35"/>
  <c r="K21" i="35"/>
  <c r="J21" i="35"/>
  <c r="I21" i="35"/>
  <c r="H21" i="35"/>
  <c r="G21" i="35"/>
  <c r="F21" i="35"/>
  <c r="E21" i="35"/>
  <c r="D21" i="35"/>
  <c r="C21" i="35"/>
  <c r="B21" i="35"/>
  <c r="K20" i="35"/>
  <c r="J20" i="35"/>
  <c r="I20" i="35"/>
  <c r="H20" i="35"/>
  <c r="G20" i="35"/>
  <c r="F20" i="35"/>
  <c r="E20" i="35"/>
  <c r="D20" i="35"/>
  <c r="C20" i="35"/>
  <c r="B20" i="35"/>
  <c r="K19" i="35"/>
  <c r="J19" i="35"/>
  <c r="I19" i="35"/>
  <c r="H19" i="35"/>
  <c r="G19" i="35"/>
  <c r="F19" i="35"/>
  <c r="E19" i="35"/>
  <c r="D19" i="35"/>
  <c r="C19" i="35"/>
  <c r="B19" i="35"/>
  <c r="K15" i="35"/>
  <c r="J15" i="35"/>
  <c r="I15" i="35"/>
  <c r="H15" i="35"/>
  <c r="G15" i="35"/>
  <c r="F15" i="35"/>
  <c r="E15" i="35"/>
  <c r="D15" i="35"/>
  <c r="E28" i="35" s="1"/>
  <c r="C15" i="35"/>
  <c r="B15" i="35"/>
  <c r="H24" i="34"/>
  <c r="F24" i="34"/>
  <c r="D24" i="34"/>
  <c r="B24" i="34"/>
  <c r="H22" i="34"/>
  <c r="I21" i="34" s="1"/>
  <c r="F22" i="34"/>
  <c r="G20" i="34" s="1"/>
  <c r="D22" i="34"/>
  <c r="E20" i="34" s="1"/>
  <c r="B22" i="34"/>
  <c r="C21" i="34" s="1"/>
  <c r="J21" i="34"/>
  <c r="G21" i="34"/>
  <c r="J20" i="34"/>
  <c r="J19" i="34"/>
  <c r="I19" i="34"/>
  <c r="G19" i="34"/>
  <c r="J18" i="34"/>
  <c r="J17" i="34"/>
  <c r="J13" i="34"/>
  <c r="H13" i="34"/>
  <c r="F13" i="34"/>
  <c r="D13" i="34"/>
  <c r="B13" i="34"/>
  <c r="J11" i="34"/>
  <c r="K10" i="34" s="1"/>
  <c r="H11" i="34"/>
  <c r="I8" i="34" s="1"/>
  <c r="F11" i="34"/>
  <c r="G9" i="34" s="1"/>
  <c r="D11" i="34"/>
  <c r="E10" i="34" s="1"/>
  <c r="B11" i="34"/>
  <c r="C9" i="34" s="1"/>
  <c r="C20" i="49" l="1"/>
  <c r="K10" i="49"/>
  <c r="I10" i="49"/>
  <c r="C10" i="49"/>
  <c r="G10" i="49"/>
  <c r="G10" i="48"/>
  <c r="I10" i="48"/>
  <c r="E20" i="48"/>
  <c r="K19" i="48"/>
  <c r="I20" i="48"/>
  <c r="K18" i="49"/>
  <c r="K16" i="49"/>
  <c r="K17" i="49"/>
  <c r="K19" i="49"/>
  <c r="C20" i="48"/>
  <c r="E10" i="49"/>
  <c r="K16" i="48"/>
  <c r="K18" i="48"/>
  <c r="K22" i="49"/>
  <c r="K17" i="48"/>
  <c r="I28" i="35"/>
  <c r="J24" i="34"/>
  <c r="E17" i="34"/>
  <c r="I18" i="34"/>
  <c r="E18" i="34"/>
  <c r="G8" i="34"/>
  <c r="G10" i="34"/>
  <c r="G6" i="34"/>
  <c r="G7" i="34"/>
  <c r="C8" i="34"/>
  <c r="C7" i="34"/>
  <c r="I17" i="34"/>
  <c r="I20" i="34"/>
  <c r="I24" i="34"/>
  <c r="G17" i="34"/>
  <c r="G24" i="34"/>
  <c r="E21" i="34"/>
  <c r="E24" i="34"/>
  <c r="E19" i="34"/>
  <c r="C18" i="34"/>
  <c r="C20" i="34"/>
  <c r="C24" i="34"/>
  <c r="I6" i="34"/>
  <c r="I10" i="34"/>
  <c r="I9" i="34"/>
  <c r="I13" i="34"/>
  <c r="G13" i="34"/>
  <c r="E8" i="34"/>
  <c r="E7" i="34"/>
  <c r="E13" i="34"/>
  <c r="C6" i="34"/>
  <c r="C10" i="34"/>
  <c r="C13" i="34"/>
  <c r="K13" i="34"/>
  <c r="K6" i="34"/>
  <c r="K7" i="34"/>
  <c r="K8" i="34"/>
  <c r="K9" i="34"/>
  <c r="P24" i="47"/>
  <c r="L24" i="47"/>
  <c r="C20" i="45"/>
  <c r="I16" i="45"/>
  <c r="I20" i="45" s="1"/>
  <c r="C10" i="45"/>
  <c r="I18" i="45"/>
  <c r="I20" i="44"/>
  <c r="I19" i="43"/>
  <c r="I20" i="43" s="1"/>
  <c r="C20" i="43"/>
  <c r="E10" i="42"/>
  <c r="I17" i="42"/>
  <c r="I20" i="42" s="1"/>
  <c r="E20" i="42"/>
  <c r="I17" i="41"/>
  <c r="I20" i="41" s="1"/>
  <c r="I18" i="41"/>
  <c r="I22" i="41"/>
  <c r="I19" i="40"/>
  <c r="E20" i="40"/>
  <c r="C20" i="40"/>
  <c r="I10" i="39"/>
  <c r="E20" i="39"/>
  <c r="I18" i="38"/>
  <c r="I16" i="38"/>
  <c r="I22" i="38"/>
  <c r="G10" i="38"/>
  <c r="G20" i="37"/>
  <c r="G10" i="37"/>
  <c r="I22" i="37"/>
  <c r="G20" i="45"/>
  <c r="I10" i="44"/>
  <c r="I10" i="40"/>
  <c r="I18" i="40"/>
  <c r="I22" i="39"/>
  <c r="G20" i="44"/>
  <c r="I16" i="40"/>
  <c r="G20" i="40"/>
  <c r="G10" i="45"/>
  <c r="E10" i="43"/>
  <c r="E10" i="39"/>
  <c r="C20" i="44"/>
  <c r="I10" i="43"/>
  <c r="J20" i="45"/>
  <c r="I19" i="37"/>
  <c r="G10" i="42"/>
  <c r="G20" i="41"/>
  <c r="I17" i="39"/>
  <c r="I20" i="39" s="1"/>
  <c r="I18" i="39"/>
  <c r="I22" i="40"/>
  <c r="E20" i="37"/>
  <c r="I19" i="39"/>
  <c r="G10" i="41"/>
  <c r="I17" i="38"/>
  <c r="I20" i="38" s="1"/>
  <c r="I16" i="37"/>
  <c r="I20" i="37" s="1"/>
  <c r="E10" i="36"/>
  <c r="G20" i="36"/>
  <c r="G10" i="36"/>
  <c r="C10" i="36"/>
  <c r="I10" i="36"/>
  <c r="K18" i="36"/>
  <c r="K16" i="36"/>
  <c r="K17" i="36"/>
  <c r="C20" i="36"/>
  <c r="K19" i="36"/>
  <c r="K22" i="36"/>
  <c r="C28" i="35"/>
  <c r="G28" i="35"/>
  <c r="K28" i="35"/>
  <c r="B28" i="35"/>
  <c r="J28" i="35"/>
  <c r="D28" i="35"/>
  <c r="H28" i="35"/>
  <c r="F28" i="35"/>
  <c r="J22" i="34"/>
  <c r="K24" i="34" s="1"/>
  <c r="I7" i="34"/>
  <c r="E9" i="34"/>
  <c r="E6" i="34"/>
  <c r="C17" i="34"/>
  <c r="G18" i="34"/>
  <c r="C19" i="34"/>
  <c r="H24" i="33"/>
  <c r="F24" i="33"/>
  <c r="D24" i="33"/>
  <c r="B24" i="33"/>
  <c r="H22" i="33"/>
  <c r="I21" i="33" s="1"/>
  <c r="F22" i="33"/>
  <c r="G21" i="33" s="1"/>
  <c r="D22" i="33"/>
  <c r="E21" i="33" s="1"/>
  <c r="B22" i="33"/>
  <c r="C21" i="33" s="1"/>
  <c r="J21" i="33"/>
  <c r="J20" i="33"/>
  <c r="J19" i="33"/>
  <c r="J18" i="33"/>
  <c r="J17" i="33"/>
  <c r="J13" i="33"/>
  <c r="H13" i="33"/>
  <c r="F13" i="33"/>
  <c r="D13" i="33"/>
  <c r="B13" i="33"/>
  <c r="J11" i="33"/>
  <c r="K9" i="33" s="1"/>
  <c r="H11" i="33"/>
  <c r="I10" i="33" s="1"/>
  <c r="F11" i="33"/>
  <c r="G7" i="33" s="1"/>
  <c r="D11" i="33"/>
  <c r="B11" i="33"/>
  <c r="C9" i="33" s="1"/>
  <c r="J22" i="31"/>
  <c r="F24" i="31"/>
  <c r="D24" i="31"/>
  <c r="B24" i="31"/>
  <c r="F22" i="31"/>
  <c r="G19" i="31" s="1"/>
  <c r="D22" i="31"/>
  <c r="E18" i="31" s="1"/>
  <c r="B22" i="31"/>
  <c r="C21" i="31" s="1"/>
  <c r="H21" i="31"/>
  <c r="H20" i="31"/>
  <c r="G20" i="31"/>
  <c r="H19" i="31"/>
  <c r="H18" i="31"/>
  <c r="H17" i="31"/>
  <c r="E17" i="31"/>
  <c r="H13" i="31"/>
  <c r="F13" i="31"/>
  <c r="D13" i="31"/>
  <c r="B13" i="31"/>
  <c r="H11" i="31"/>
  <c r="I13" i="31" s="1"/>
  <c r="F11" i="31"/>
  <c r="G10" i="31" s="1"/>
  <c r="D11" i="31"/>
  <c r="E9" i="31" s="1"/>
  <c r="B11" i="31"/>
  <c r="C10" i="31" s="1"/>
  <c r="F24" i="30"/>
  <c r="D24" i="30"/>
  <c r="B24" i="30"/>
  <c r="F22" i="30"/>
  <c r="G18" i="30" s="1"/>
  <c r="D22" i="30"/>
  <c r="B22" i="30"/>
  <c r="C20" i="30" s="1"/>
  <c r="H21" i="30"/>
  <c r="E21" i="30"/>
  <c r="H20" i="30"/>
  <c r="H19" i="30"/>
  <c r="H18" i="30"/>
  <c r="H17" i="30"/>
  <c r="H13" i="30"/>
  <c r="F13" i="30"/>
  <c r="D13" i="30"/>
  <c r="B13" i="30"/>
  <c r="H11" i="30"/>
  <c r="I10" i="30" s="1"/>
  <c r="F11" i="30"/>
  <c r="G9" i="30" s="1"/>
  <c r="D11" i="30"/>
  <c r="E10" i="30" s="1"/>
  <c r="B11" i="30"/>
  <c r="C8" i="30" s="1"/>
  <c r="F24" i="29"/>
  <c r="D24" i="29"/>
  <c r="B24" i="29"/>
  <c r="F22" i="29"/>
  <c r="G21" i="29" s="1"/>
  <c r="D22" i="29"/>
  <c r="E18" i="29" s="1"/>
  <c r="B22" i="29"/>
  <c r="C19" i="29" s="1"/>
  <c r="H21" i="29"/>
  <c r="H20" i="29"/>
  <c r="H19" i="29"/>
  <c r="H18" i="29"/>
  <c r="H17" i="29"/>
  <c r="H13" i="29"/>
  <c r="F13" i="29"/>
  <c r="D13" i="29"/>
  <c r="B13" i="29"/>
  <c r="H11" i="29"/>
  <c r="I13" i="29" s="1"/>
  <c r="F11" i="29"/>
  <c r="G9" i="29" s="1"/>
  <c r="D11" i="29"/>
  <c r="E13" i="29" s="1"/>
  <c r="B11" i="29"/>
  <c r="C8" i="29" s="1"/>
  <c r="I10" i="29"/>
  <c r="I8" i="29"/>
  <c r="F24" i="28"/>
  <c r="D24" i="28"/>
  <c r="B24" i="28"/>
  <c r="F22" i="28"/>
  <c r="G18" i="28" s="1"/>
  <c r="D22" i="28"/>
  <c r="E21" i="28" s="1"/>
  <c r="B22" i="28"/>
  <c r="C20" i="28" s="1"/>
  <c r="H21" i="28"/>
  <c r="H20" i="28"/>
  <c r="E20" i="28"/>
  <c r="H19" i="28"/>
  <c r="H18" i="28"/>
  <c r="E18" i="28"/>
  <c r="H17" i="28"/>
  <c r="H13" i="28"/>
  <c r="F13" i="28"/>
  <c r="D13" i="28"/>
  <c r="B13" i="28"/>
  <c r="H11" i="28"/>
  <c r="I7" i="28" s="1"/>
  <c r="F11" i="28"/>
  <c r="G10" i="28" s="1"/>
  <c r="D11" i="28"/>
  <c r="E8" i="28" s="1"/>
  <c r="B11" i="28"/>
  <c r="C10" i="28" s="1"/>
  <c r="I10" i="28"/>
  <c r="I9" i="28"/>
  <c r="I6" i="28"/>
  <c r="F24" i="27"/>
  <c r="D24" i="27"/>
  <c r="B24" i="27"/>
  <c r="F22" i="27"/>
  <c r="G19" i="27" s="1"/>
  <c r="D22" i="27"/>
  <c r="E20" i="27" s="1"/>
  <c r="B22" i="27"/>
  <c r="C21" i="27" s="1"/>
  <c r="H21" i="27"/>
  <c r="H20" i="27"/>
  <c r="H19" i="27"/>
  <c r="H18" i="27"/>
  <c r="H17" i="27"/>
  <c r="H13" i="27"/>
  <c r="F13" i="27"/>
  <c r="D13" i="27"/>
  <c r="B13" i="27"/>
  <c r="H11" i="27"/>
  <c r="I10" i="27" s="1"/>
  <c r="F11" i="27"/>
  <c r="G7" i="27" s="1"/>
  <c r="D11" i="27"/>
  <c r="E8" i="27" s="1"/>
  <c r="B11" i="27"/>
  <c r="F24" i="26"/>
  <c r="D24" i="26"/>
  <c r="E24" i="26" s="1"/>
  <c r="B24" i="26"/>
  <c r="F22" i="26"/>
  <c r="G19" i="26" s="1"/>
  <c r="D22" i="26"/>
  <c r="E21" i="26" s="1"/>
  <c r="B22" i="26"/>
  <c r="C21" i="26" s="1"/>
  <c r="H21" i="26"/>
  <c r="H20" i="26"/>
  <c r="H19" i="26"/>
  <c r="H18" i="26"/>
  <c r="H17" i="26"/>
  <c r="H13" i="26"/>
  <c r="F13" i="26"/>
  <c r="G13" i="26" s="1"/>
  <c r="D13" i="26"/>
  <c r="B13" i="26"/>
  <c r="H11" i="26"/>
  <c r="I6" i="26" s="1"/>
  <c r="F11" i="26"/>
  <c r="G8" i="26" s="1"/>
  <c r="D11" i="26"/>
  <c r="E10" i="26" s="1"/>
  <c r="B11" i="26"/>
  <c r="C13" i="26" s="1"/>
  <c r="G6" i="26"/>
  <c r="F24" i="25"/>
  <c r="G24" i="25" s="1"/>
  <c r="D24" i="25"/>
  <c r="B24" i="25"/>
  <c r="F22" i="25"/>
  <c r="G21" i="25" s="1"/>
  <c r="D22" i="25"/>
  <c r="E18" i="25" s="1"/>
  <c r="B22" i="25"/>
  <c r="C19" i="25" s="1"/>
  <c r="H21" i="25"/>
  <c r="H20" i="25"/>
  <c r="G20" i="25"/>
  <c r="H19" i="25"/>
  <c r="H18" i="25"/>
  <c r="G18" i="25"/>
  <c r="H17" i="25"/>
  <c r="H13" i="25"/>
  <c r="F13" i="25"/>
  <c r="D13" i="25"/>
  <c r="B13" i="25"/>
  <c r="H11" i="25"/>
  <c r="I13" i="25" s="1"/>
  <c r="F11" i="25"/>
  <c r="G10" i="25" s="1"/>
  <c r="D11" i="25"/>
  <c r="E13" i="25" s="1"/>
  <c r="B11" i="25"/>
  <c r="C9" i="25" s="1"/>
  <c r="I10" i="25"/>
  <c r="I9" i="25"/>
  <c r="C8" i="25"/>
  <c r="F24" i="24"/>
  <c r="D24" i="24"/>
  <c r="B24" i="24"/>
  <c r="F22" i="24"/>
  <c r="G19" i="24" s="1"/>
  <c r="D22" i="24"/>
  <c r="E20" i="24" s="1"/>
  <c r="B22" i="24"/>
  <c r="C21" i="24" s="1"/>
  <c r="H21" i="24"/>
  <c r="H20" i="24"/>
  <c r="C20" i="24"/>
  <c r="H19" i="24"/>
  <c r="H18" i="24"/>
  <c r="H17" i="24"/>
  <c r="H13" i="24"/>
  <c r="F13" i="24"/>
  <c r="D13" i="24"/>
  <c r="B13" i="24"/>
  <c r="H11" i="24"/>
  <c r="I8" i="24" s="1"/>
  <c r="F11" i="24"/>
  <c r="G13" i="24" s="1"/>
  <c r="D11" i="24"/>
  <c r="B11" i="24"/>
  <c r="C13" i="24" s="1"/>
  <c r="C7" i="24"/>
  <c r="J18" i="10"/>
  <c r="J19" i="10"/>
  <c r="J20" i="10"/>
  <c r="J21" i="10"/>
  <c r="J17" i="10"/>
  <c r="I23" i="23"/>
  <c r="H23" i="23"/>
  <c r="G23" i="23"/>
  <c r="F23" i="23"/>
  <c r="E23" i="23"/>
  <c r="D23" i="23"/>
  <c r="C23" i="23"/>
  <c r="B23" i="23"/>
  <c r="I22" i="23"/>
  <c r="H22" i="23"/>
  <c r="G22" i="23"/>
  <c r="F22" i="23"/>
  <c r="E22" i="23"/>
  <c r="D22" i="23"/>
  <c r="C22" i="23"/>
  <c r="B22" i="23"/>
  <c r="I21" i="23"/>
  <c r="H21" i="23"/>
  <c r="G21" i="23"/>
  <c r="F21" i="23"/>
  <c r="E21" i="23"/>
  <c r="D21" i="23"/>
  <c r="C21" i="23"/>
  <c r="B21" i="23"/>
  <c r="I20" i="23"/>
  <c r="H20" i="23"/>
  <c r="G20" i="23"/>
  <c r="F20" i="23"/>
  <c r="E20" i="23"/>
  <c r="D20" i="23"/>
  <c r="C20" i="23"/>
  <c r="B20" i="23"/>
  <c r="I19" i="23"/>
  <c r="H19" i="23"/>
  <c r="G19" i="23"/>
  <c r="F19" i="23"/>
  <c r="E19" i="23"/>
  <c r="D19" i="23"/>
  <c r="C19" i="23"/>
  <c r="B19" i="23"/>
  <c r="I18" i="23"/>
  <c r="H18" i="23"/>
  <c r="G18" i="23"/>
  <c r="F18" i="23"/>
  <c r="E18" i="23"/>
  <c r="D18" i="23"/>
  <c r="C18" i="23"/>
  <c r="B18" i="23"/>
  <c r="I17" i="23"/>
  <c r="H17" i="23"/>
  <c r="G17" i="23"/>
  <c r="F17" i="23"/>
  <c r="E17" i="23"/>
  <c r="D17" i="23"/>
  <c r="C17" i="23"/>
  <c r="B17" i="23"/>
  <c r="I13" i="23"/>
  <c r="H13" i="23"/>
  <c r="H24" i="23" s="1"/>
  <c r="G13" i="23"/>
  <c r="F13" i="23"/>
  <c r="G24" i="23" s="1"/>
  <c r="E13" i="23"/>
  <c r="D13" i="23"/>
  <c r="D24" i="23" s="1"/>
  <c r="C13" i="23"/>
  <c r="B13" i="23"/>
  <c r="C24" i="23" s="1"/>
  <c r="F22" i="22"/>
  <c r="D22" i="22"/>
  <c r="B22" i="22"/>
  <c r="F20" i="22"/>
  <c r="G18" i="22" s="1"/>
  <c r="D20" i="22"/>
  <c r="E17" i="22" s="1"/>
  <c r="B20" i="22"/>
  <c r="C17" i="22" s="1"/>
  <c r="H19" i="22"/>
  <c r="H18" i="22"/>
  <c r="E18" i="22"/>
  <c r="H17" i="22"/>
  <c r="H16" i="22"/>
  <c r="E16" i="22"/>
  <c r="H12" i="22"/>
  <c r="F12" i="22"/>
  <c r="D12" i="22"/>
  <c r="B12" i="22"/>
  <c r="H10" i="22"/>
  <c r="I7" i="22" s="1"/>
  <c r="F10" i="22"/>
  <c r="D10" i="22"/>
  <c r="E7" i="22" s="1"/>
  <c r="B10" i="22"/>
  <c r="C8" i="22" s="1"/>
  <c r="I9" i="22"/>
  <c r="E8" i="22"/>
  <c r="C7" i="22"/>
  <c r="I6" i="22"/>
  <c r="F22" i="21"/>
  <c r="G22" i="21" s="1"/>
  <c r="D22" i="21"/>
  <c r="E22" i="21" s="1"/>
  <c r="B22" i="21"/>
  <c r="F20" i="21"/>
  <c r="G17" i="21" s="1"/>
  <c r="D20" i="21"/>
  <c r="E18" i="21" s="1"/>
  <c r="B20" i="21"/>
  <c r="C19" i="21" s="1"/>
  <c r="H19" i="21"/>
  <c r="G19" i="21"/>
  <c r="E19" i="21"/>
  <c r="H18" i="21"/>
  <c r="C18" i="21"/>
  <c r="H17" i="21"/>
  <c r="H16" i="21"/>
  <c r="C16" i="21"/>
  <c r="H12" i="21"/>
  <c r="F12" i="21"/>
  <c r="D12" i="21"/>
  <c r="B12" i="21"/>
  <c r="H10" i="21"/>
  <c r="F10" i="21"/>
  <c r="G9" i="21" s="1"/>
  <c r="D10" i="21"/>
  <c r="B10" i="21"/>
  <c r="C9" i="21" s="1"/>
  <c r="G8" i="21"/>
  <c r="G7" i="21"/>
  <c r="E12" i="20"/>
  <c r="B12" i="20"/>
  <c r="E10" i="20"/>
  <c r="B10" i="20"/>
  <c r="C8" i="20" s="1"/>
  <c r="H9" i="20"/>
  <c r="G9" i="20" s="1"/>
  <c r="C9" i="20"/>
  <c r="H8" i="20"/>
  <c r="H12" i="20" s="1"/>
  <c r="G8" i="20"/>
  <c r="D8" i="20"/>
  <c r="H7" i="20"/>
  <c r="D7" i="20" s="1"/>
  <c r="F7" i="20"/>
  <c r="C7" i="20"/>
  <c r="H6" i="20"/>
  <c r="D6" i="20" s="1"/>
  <c r="C6" i="20"/>
  <c r="H17" i="5"/>
  <c r="I17" i="5"/>
  <c r="J17" i="5"/>
  <c r="K17" i="5"/>
  <c r="H18" i="5"/>
  <c r="I18" i="5"/>
  <c r="J18" i="5"/>
  <c r="K18" i="5"/>
  <c r="H19" i="5"/>
  <c r="I19" i="5"/>
  <c r="J19" i="5"/>
  <c r="K19" i="5"/>
  <c r="H20" i="5"/>
  <c r="I20" i="5"/>
  <c r="H21" i="5"/>
  <c r="I21" i="5"/>
  <c r="J21" i="5"/>
  <c r="K21" i="5"/>
  <c r="H22" i="5"/>
  <c r="I22" i="5"/>
  <c r="J22" i="5"/>
  <c r="K22" i="5"/>
  <c r="H23" i="5"/>
  <c r="I23" i="5"/>
  <c r="J23" i="5"/>
  <c r="K23" i="5"/>
  <c r="H24" i="5"/>
  <c r="I24" i="5"/>
  <c r="F17" i="5"/>
  <c r="G17" i="5"/>
  <c r="F18" i="5"/>
  <c r="G18" i="5"/>
  <c r="F19" i="5"/>
  <c r="G19" i="5"/>
  <c r="F20" i="5"/>
  <c r="G20" i="5"/>
  <c r="F21" i="5"/>
  <c r="G21" i="5"/>
  <c r="F22" i="5"/>
  <c r="G22" i="5"/>
  <c r="F23" i="5"/>
  <c r="G23" i="5"/>
  <c r="D18" i="5"/>
  <c r="E18" i="5"/>
  <c r="D19" i="5"/>
  <c r="E19" i="5"/>
  <c r="D20" i="5"/>
  <c r="E20" i="5"/>
  <c r="D21" i="5"/>
  <c r="E21" i="5"/>
  <c r="D22" i="5"/>
  <c r="E22" i="5"/>
  <c r="D23" i="5"/>
  <c r="E23" i="5"/>
  <c r="E17" i="5"/>
  <c r="D17" i="5"/>
  <c r="B18" i="5"/>
  <c r="C18" i="5"/>
  <c r="B19" i="5"/>
  <c r="C19" i="5"/>
  <c r="B20" i="5"/>
  <c r="C20" i="5"/>
  <c r="B21" i="5"/>
  <c r="C21" i="5"/>
  <c r="B22" i="5"/>
  <c r="C22" i="5"/>
  <c r="B23" i="5"/>
  <c r="C23" i="5"/>
  <c r="B24" i="5"/>
  <c r="C24" i="5"/>
  <c r="C17" i="5"/>
  <c r="B17" i="5"/>
  <c r="F24" i="19"/>
  <c r="G24" i="19" s="1"/>
  <c r="D24" i="19"/>
  <c r="B24" i="19"/>
  <c r="F22" i="19"/>
  <c r="G21" i="19" s="1"/>
  <c r="D22" i="19"/>
  <c r="E20" i="19" s="1"/>
  <c r="B22" i="19"/>
  <c r="C19" i="19" s="1"/>
  <c r="H21" i="19"/>
  <c r="H20" i="19"/>
  <c r="G20" i="19"/>
  <c r="H19" i="19"/>
  <c r="H18" i="19"/>
  <c r="G18" i="19"/>
  <c r="H17" i="19"/>
  <c r="H13" i="19"/>
  <c r="F13" i="19"/>
  <c r="D13" i="19"/>
  <c r="B13" i="19"/>
  <c r="H11" i="19"/>
  <c r="I13" i="19" s="1"/>
  <c r="F11" i="19"/>
  <c r="G10" i="19" s="1"/>
  <c r="D11" i="19"/>
  <c r="E13" i="19" s="1"/>
  <c r="B11" i="19"/>
  <c r="C8" i="19" s="1"/>
  <c r="I10" i="19"/>
  <c r="I9" i="19"/>
  <c r="E9" i="19"/>
  <c r="G7" i="18"/>
  <c r="G8" i="18"/>
  <c r="G9" i="18"/>
  <c r="G10" i="18"/>
  <c r="G11" i="18"/>
  <c r="G13" i="18"/>
  <c r="G6" i="18"/>
  <c r="F13" i="18"/>
  <c r="F10" i="18"/>
  <c r="F9" i="18"/>
  <c r="F8" i="18"/>
  <c r="F7" i="18"/>
  <c r="F6" i="18"/>
  <c r="F11" i="18" s="1"/>
  <c r="C13" i="18"/>
  <c r="D11" i="18"/>
  <c r="D13" i="18"/>
  <c r="D7" i="18"/>
  <c r="D8" i="18"/>
  <c r="D9" i="18"/>
  <c r="D10" i="18"/>
  <c r="D6" i="18"/>
  <c r="H7" i="18"/>
  <c r="H8" i="18"/>
  <c r="H9" i="18"/>
  <c r="H10" i="18"/>
  <c r="H6" i="18"/>
  <c r="K20" i="49" l="1"/>
  <c r="K20" i="48"/>
  <c r="I13" i="33"/>
  <c r="C7" i="33"/>
  <c r="K7" i="33"/>
  <c r="I19" i="33"/>
  <c r="I18" i="33"/>
  <c r="E17" i="33"/>
  <c r="E13" i="33"/>
  <c r="C8" i="33"/>
  <c r="C6" i="33"/>
  <c r="C10" i="33"/>
  <c r="C13" i="33"/>
  <c r="I20" i="33"/>
  <c r="I9" i="33"/>
  <c r="K6" i="33"/>
  <c r="I24" i="33"/>
  <c r="G18" i="33"/>
  <c r="G17" i="33"/>
  <c r="G24" i="33"/>
  <c r="E20" i="33"/>
  <c r="E18" i="33"/>
  <c r="E19" i="33"/>
  <c r="E24" i="33"/>
  <c r="C24" i="33"/>
  <c r="C19" i="33"/>
  <c r="C20" i="33"/>
  <c r="C18" i="33"/>
  <c r="G13" i="33"/>
  <c r="E6" i="33"/>
  <c r="E8" i="33"/>
  <c r="E10" i="33"/>
  <c r="E7" i="33"/>
  <c r="E9" i="33"/>
  <c r="G11" i="34"/>
  <c r="E22" i="34"/>
  <c r="I11" i="34"/>
  <c r="I22" i="34"/>
  <c r="G22" i="34"/>
  <c r="C22" i="34"/>
  <c r="E11" i="34"/>
  <c r="C11" i="34"/>
  <c r="K11" i="34"/>
  <c r="K8" i="33"/>
  <c r="K10" i="33"/>
  <c r="K13" i="33"/>
  <c r="I20" i="40"/>
  <c r="K20" i="36"/>
  <c r="K21" i="34"/>
  <c r="K19" i="34"/>
  <c r="K17" i="34"/>
  <c r="K20" i="34"/>
  <c r="K18" i="34"/>
  <c r="I17" i="33"/>
  <c r="G19" i="33"/>
  <c r="G20" i="33"/>
  <c r="C17" i="33"/>
  <c r="I6" i="33"/>
  <c r="I7" i="33"/>
  <c r="I8" i="33"/>
  <c r="J24" i="33"/>
  <c r="G6" i="33"/>
  <c r="G8" i="33"/>
  <c r="G9" i="33"/>
  <c r="G10" i="33"/>
  <c r="J22" i="33"/>
  <c r="K18" i="33" s="1"/>
  <c r="C6" i="31"/>
  <c r="C13" i="31"/>
  <c r="G21" i="30"/>
  <c r="G20" i="30"/>
  <c r="I6" i="29"/>
  <c r="G6" i="29"/>
  <c r="G10" i="29"/>
  <c r="C9" i="29"/>
  <c r="G9" i="26"/>
  <c r="G11" i="26" s="1"/>
  <c r="I8" i="28"/>
  <c r="I11" i="28" s="1"/>
  <c r="I7" i="25"/>
  <c r="E9" i="25"/>
  <c r="C13" i="27"/>
  <c r="I10" i="31"/>
  <c r="I8" i="31"/>
  <c r="G13" i="31"/>
  <c r="H24" i="31"/>
  <c r="C8" i="31"/>
  <c r="E24" i="30"/>
  <c r="E20" i="30"/>
  <c r="C21" i="30"/>
  <c r="H24" i="30"/>
  <c r="G20" i="29"/>
  <c r="G24" i="29"/>
  <c r="E10" i="29"/>
  <c r="G21" i="26"/>
  <c r="G10" i="26"/>
  <c r="C6" i="28"/>
  <c r="C7" i="28"/>
  <c r="H24" i="28"/>
  <c r="G18" i="24"/>
  <c r="G20" i="24"/>
  <c r="G24" i="24"/>
  <c r="G6" i="24"/>
  <c r="G10" i="24"/>
  <c r="E13" i="24"/>
  <c r="H24" i="27"/>
  <c r="C6" i="27"/>
  <c r="I6" i="31"/>
  <c r="C7" i="30"/>
  <c r="G18" i="29"/>
  <c r="C6" i="29"/>
  <c r="C13" i="29"/>
  <c r="C7" i="29"/>
  <c r="E19" i="26"/>
  <c r="E18" i="26"/>
  <c r="G7" i="26"/>
  <c r="H24" i="26"/>
  <c r="E17" i="28"/>
  <c r="E19" i="28"/>
  <c r="E24" i="28"/>
  <c r="C9" i="28"/>
  <c r="G19" i="25"/>
  <c r="H24" i="25"/>
  <c r="C8" i="24"/>
  <c r="C6" i="24"/>
  <c r="C9" i="24"/>
  <c r="C10" i="24"/>
  <c r="E7" i="27"/>
  <c r="G24" i="31"/>
  <c r="E19" i="31"/>
  <c r="C24" i="31"/>
  <c r="C18" i="31"/>
  <c r="C9" i="31"/>
  <c r="C7" i="31"/>
  <c r="E19" i="30"/>
  <c r="E17" i="30"/>
  <c r="I13" i="30"/>
  <c r="C9" i="30"/>
  <c r="C6" i="30"/>
  <c r="C10" i="30"/>
  <c r="H22" i="30"/>
  <c r="I21" i="30" s="1"/>
  <c r="C18" i="29"/>
  <c r="C20" i="29"/>
  <c r="C24" i="29"/>
  <c r="I7" i="29"/>
  <c r="I9" i="29"/>
  <c r="G8" i="29"/>
  <c r="G13" i="29"/>
  <c r="G7" i="29"/>
  <c r="E6" i="29"/>
  <c r="E7" i="29"/>
  <c r="E8" i="29"/>
  <c r="E9" i="29"/>
  <c r="C10" i="29"/>
  <c r="E13" i="26"/>
  <c r="C9" i="26"/>
  <c r="C7" i="26"/>
  <c r="G20" i="28"/>
  <c r="G19" i="28"/>
  <c r="E22" i="28"/>
  <c r="C18" i="28"/>
  <c r="H22" i="28"/>
  <c r="I21" i="28" s="1"/>
  <c r="E7" i="28"/>
  <c r="C8" i="28"/>
  <c r="E24" i="25"/>
  <c r="H22" i="25"/>
  <c r="I20" i="25" s="1"/>
  <c r="E6" i="25"/>
  <c r="C7" i="25"/>
  <c r="I7" i="24"/>
  <c r="I9" i="24"/>
  <c r="I13" i="24"/>
  <c r="I10" i="24"/>
  <c r="I6" i="24"/>
  <c r="G9" i="24"/>
  <c r="G8" i="24"/>
  <c r="G7" i="24"/>
  <c r="E6" i="24"/>
  <c r="E7" i="24"/>
  <c r="E8" i="24"/>
  <c r="E9" i="24"/>
  <c r="E10" i="24"/>
  <c r="E18" i="27"/>
  <c r="E17" i="27"/>
  <c r="E19" i="27"/>
  <c r="H22" i="27"/>
  <c r="I17" i="27" s="1"/>
  <c r="G8" i="27"/>
  <c r="G6" i="27"/>
  <c r="E10" i="27"/>
  <c r="C7" i="27"/>
  <c r="C10" i="27"/>
  <c r="C9" i="27"/>
  <c r="E20" i="31"/>
  <c r="E24" i="31"/>
  <c r="E21" i="31"/>
  <c r="I7" i="31"/>
  <c r="I9" i="31"/>
  <c r="E7" i="31"/>
  <c r="E6" i="31"/>
  <c r="E13" i="31"/>
  <c r="E8" i="31"/>
  <c r="E10" i="31"/>
  <c r="G24" i="30"/>
  <c r="G17" i="30"/>
  <c r="G19" i="30"/>
  <c r="E18" i="30"/>
  <c r="C19" i="30"/>
  <c r="C17" i="30"/>
  <c r="C18" i="30"/>
  <c r="C24" i="30"/>
  <c r="G6" i="30"/>
  <c r="G8" i="30"/>
  <c r="G10" i="30"/>
  <c r="G7" i="30"/>
  <c r="G13" i="30"/>
  <c r="E13" i="30"/>
  <c r="C13" i="30"/>
  <c r="E24" i="29"/>
  <c r="E19" i="29"/>
  <c r="G24" i="26"/>
  <c r="G18" i="26"/>
  <c r="G20" i="26"/>
  <c r="G17" i="26"/>
  <c r="C24" i="26"/>
  <c r="C18" i="26"/>
  <c r="C19" i="26"/>
  <c r="C20" i="26"/>
  <c r="I13" i="26"/>
  <c r="C6" i="26"/>
  <c r="C8" i="26"/>
  <c r="C10" i="26"/>
  <c r="G24" i="28"/>
  <c r="C24" i="28"/>
  <c r="C17" i="28"/>
  <c r="C21" i="28"/>
  <c r="I13" i="28"/>
  <c r="G13" i="28"/>
  <c r="E6" i="28"/>
  <c r="E10" i="28"/>
  <c r="E9" i="28"/>
  <c r="E13" i="28"/>
  <c r="I20" i="28"/>
  <c r="C13" i="28"/>
  <c r="E19" i="25"/>
  <c r="C18" i="25"/>
  <c r="C21" i="25"/>
  <c r="C17" i="25"/>
  <c r="C20" i="25"/>
  <c r="C24" i="25"/>
  <c r="I6" i="25"/>
  <c r="I8" i="25"/>
  <c r="G13" i="25"/>
  <c r="E8" i="25"/>
  <c r="E10" i="25"/>
  <c r="E7" i="25"/>
  <c r="C6" i="25"/>
  <c r="C10" i="25"/>
  <c r="C13" i="25"/>
  <c r="E19" i="24"/>
  <c r="E24" i="24"/>
  <c r="C18" i="24"/>
  <c r="C24" i="24"/>
  <c r="G20" i="27"/>
  <c r="G24" i="27"/>
  <c r="E24" i="27"/>
  <c r="E21" i="27"/>
  <c r="C18" i="27"/>
  <c r="C24" i="27"/>
  <c r="I13" i="27"/>
  <c r="G10" i="27"/>
  <c r="G9" i="27"/>
  <c r="G13" i="27"/>
  <c r="E6" i="27"/>
  <c r="E9" i="27"/>
  <c r="E13" i="27"/>
  <c r="C8" i="27"/>
  <c r="H22" i="29"/>
  <c r="I21" i="29" s="1"/>
  <c r="H24" i="29"/>
  <c r="C17" i="29"/>
  <c r="G19" i="29"/>
  <c r="E20" i="29"/>
  <c r="C21" i="29"/>
  <c r="I6" i="30"/>
  <c r="I7" i="30"/>
  <c r="I8" i="30"/>
  <c r="I9" i="30"/>
  <c r="G6" i="31"/>
  <c r="G7" i="31"/>
  <c r="G8" i="31"/>
  <c r="G9" i="31"/>
  <c r="G17" i="31"/>
  <c r="C19" i="31"/>
  <c r="G21" i="31"/>
  <c r="E17" i="29"/>
  <c r="G18" i="31"/>
  <c r="C20" i="31"/>
  <c r="H22" i="31"/>
  <c r="I17" i="31" s="1"/>
  <c r="E21" i="29"/>
  <c r="G17" i="29"/>
  <c r="E6" i="30"/>
  <c r="E7" i="30"/>
  <c r="E8" i="30"/>
  <c r="E9" i="30"/>
  <c r="C17" i="31"/>
  <c r="I8" i="26"/>
  <c r="I9" i="26"/>
  <c r="I10" i="26"/>
  <c r="H22" i="26"/>
  <c r="I21" i="26" s="1"/>
  <c r="G17" i="27"/>
  <c r="C19" i="27"/>
  <c r="G21" i="27"/>
  <c r="I7" i="26"/>
  <c r="C17" i="26"/>
  <c r="E20" i="26"/>
  <c r="I6" i="27"/>
  <c r="I7" i="27"/>
  <c r="I8" i="27"/>
  <c r="I9" i="27"/>
  <c r="G18" i="27"/>
  <c r="C20" i="27"/>
  <c r="G6" i="28"/>
  <c r="G7" i="28"/>
  <c r="G8" i="28"/>
  <c r="G9" i="28"/>
  <c r="G17" i="28"/>
  <c r="C19" i="28"/>
  <c r="G21" i="28"/>
  <c r="E6" i="26"/>
  <c r="E7" i="26"/>
  <c r="E8" i="26"/>
  <c r="E9" i="26"/>
  <c r="E17" i="26"/>
  <c r="C17" i="27"/>
  <c r="E20" i="25"/>
  <c r="E17" i="25"/>
  <c r="E21" i="25"/>
  <c r="G6" i="25"/>
  <c r="G7" i="25"/>
  <c r="G8" i="25"/>
  <c r="G9" i="25"/>
  <c r="G17" i="25"/>
  <c r="G22" i="25" s="1"/>
  <c r="E17" i="24"/>
  <c r="E21" i="24"/>
  <c r="G17" i="24"/>
  <c r="E18" i="24"/>
  <c r="C19" i="24"/>
  <c r="G21" i="24"/>
  <c r="H22" i="24"/>
  <c r="H24" i="24"/>
  <c r="C17" i="24"/>
  <c r="E24" i="23"/>
  <c r="I24" i="23"/>
  <c r="I8" i="22"/>
  <c r="C12" i="22"/>
  <c r="G22" i="22"/>
  <c r="I12" i="22"/>
  <c r="C6" i="22"/>
  <c r="C9" i="22"/>
  <c r="C10" i="22" s="1"/>
  <c r="E12" i="22"/>
  <c r="E6" i="22"/>
  <c r="E9" i="22"/>
  <c r="G12" i="22"/>
  <c r="C22" i="22"/>
  <c r="G19" i="22"/>
  <c r="E22" i="22"/>
  <c r="I10" i="22"/>
  <c r="H22" i="22"/>
  <c r="E10" i="22"/>
  <c r="E19" i="22"/>
  <c r="E20" i="22" s="1"/>
  <c r="C8" i="21"/>
  <c r="E12" i="21"/>
  <c r="H20" i="21"/>
  <c r="C6" i="21"/>
  <c r="C10" i="21" s="1"/>
  <c r="C17" i="21"/>
  <c r="G6" i="21"/>
  <c r="G10" i="21" s="1"/>
  <c r="C12" i="21"/>
  <c r="C22" i="21"/>
  <c r="E16" i="21"/>
  <c r="E17" i="21"/>
  <c r="I19" i="21"/>
  <c r="C7" i="21"/>
  <c r="G12" i="21"/>
  <c r="G16" i="21"/>
  <c r="G20" i="21" s="1"/>
  <c r="I17" i="21"/>
  <c r="H22" i="21"/>
  <c r="I22" i="21" s="1"/>
  <c r="I12" i="21"/>
  <c r="G18" i="21"/>
  <c r="I16" i="21"/>
  <c r="I18" i="21"/>
  <c r="C20" i="21"/>
  <c r="I6" i="21"/>
  <c r="I7" i="21"/>
  <c r="I8" i="21"/>
  <c r="I9" i="21"/>
  <c r="G6" i="22"/>
  <c r="G7" i="22"/>
  <c r="G8" i="22"/>
  <c r="G9" i="22"/>
  <c r="G16" i="22"/>
  <c r="C18" i="22"/>
  <c r="G17" i="22"/>
  <c r="C19" i="22"/>
  <c r="H20" i="22"/>
  <c r="B24" i="23"/>
  <c r="F24" i="23"/>
  <c r="E6" i="21"/>
  <c r="E7" i="21"/>
  <c r="E8" i="21"/>
  <c r="E9" i="21"/>
  <c r="C16" i="22"/>
  <c r="G6" i="20"/>
  <c r="G7" i="20"/>
  <c r="D12" i="20"/>
  <c r="G12" i="20"/>
  <c r="C10" i="20"/>
  <c r="H10" i="20"/>
  <c r="D10" i="20" s="1"/>
  <c r="F8" i="20"/>
  <c r="D9" i="20"/>
  <c r="F12" i="20"/>
  <c r="F9" i="20"/>
  <c r="C12" i="20"/>
  <c r="F6" i="20"/>
  <c r="G19" i="19"/>
  <c r="E19" i="19"/>
  <c r="E24" i="19"/>
  <c r="C18" i="19"/>
  <c r="C21" i="19"/>
  <c r="C17" i="19"/>
  <c r="C20" i="19"/>
  <c r="C24" i="19"/>
  <c r="I6" i="19"/>
  <c r="I7" i="19"/>
  <c r="I8" i="19"/>
  <c r="G13" i="19"/>
  <c r="E7" i="19"/>
  <c r="E6" i="19"/>
  <c r="E8" i="19"/>
  <c r="E10" i="19"/>
  <c r="C7" i="19"/>
  <c r="C6" i="19"/>
  <c r="C10" i="19"/>
  <c r="C13" i="19"/>
  <c r="C9" i="19"/>
  <c r="H22" i="19"/>
  <c r="I20" i="19" s="1"/>
  <c r="H24" i="19"/>
  <c r="E17" i="19"/>
  <c r="E21" i="19"/>
  <c r="G6" i="19"/>
  <c r="G7" i="19"/>
  <c r="G8" i="19"/>
  <c r="G9" i="19"/>
  <c r="G17" i="19"/>
  <c r="G22" i="19" s="1"/>
  <c r="E18" i="19"/>
  <c r="H13" i="18"/>
  <c r="E13" i="18"/>
  <c r="B13" i="18"/>
  <c r="H11" i="18"/>
  <c r="E11" i="18"/>
  <c r="B11" i="18"/>
  <c r="F22" i="17"/>
  <c r="G22" i="17" s="1"/>
  <c r="D22" i="17"/>
  <c r="B22" i="17"/>
  <c r="F20" i="17"/>
  <c r="D20" i="17"/>
  <c r="B20" i="17"/>
  <c r="C18" i="17" s="1"/>
  <c r="H19" i="17"/>
  <c r="G19" i="17"/>
  <c r="E19" i="17"/>
  <c r="C19" i="17"/>
  <c r="H18" i="17"/>
  <c r="H22" i="17" s="1"/>
  <c r="G18" i="17"/>
  <c r="E18" i="17"/>
  <c r="H17" i="17"/>
  <c r="G17" i="17"/>
  <c r="H16" i="17"/>
  <c r="H12" i="17"/>
  <c r="F12" i="17"/>
  <c r="D12" i="17"/>
  <c r="B12" i="17"/>
  <c r="H10" i="17"/>
  <c r="I8" i="17" s="1"/>
  <c r="F10" i="17"/>
  <c r="G8" i="17" s="1"/>
  <c r="D10" i="17"/>
  <c r="E8" i="17" s="1"/>
  <c r="B10" i="17"/>
  <c r="G9" i="17"/>
  <c r="G7" i="17"/>
  <c r="G6" i="17"/>
  <c r="E6" i="17"/>
  <c r="F22" i="16"/>
  <c r="G22" i="16" s="1"/>
  <c r="D22" i="16"/>
  <c r="E22" i="16" s="1"/>
  <c r="B22" i="16"/>
  <c r="F20" i="16"/>
  <c r="G18" i="16" s="1"/>
  <c r="D20" i="16"/>
  <c r="E19" i="16" s="1"/>
  <c r="B20" i="16"/>
  <c r="C19" i="16" s="1"/>
  <c r="H19" i="16"/>
  <c r="H18" i="16"/>
  <c r="H22" i="16" s="1"/>
  <c r="E18" i="16"/>
  <c r="C18" i="16"/>
  <c r="H17" i="16"/>
  <c r="H16" i="16"/>
  <c r="H12" i="16"/>
  <c r="I12" i="16" s="1"/>
  <c r="F12" i="16"/>
  <c r="D12" i="16"/>
  <c r="B12" i="16"/>
  <c r="C12" i="16" s="1"/>
  <c r="H10" i="16"/>
  <c r="F10" i="16"/>
  <c r="G8" i="16" s="1"/>
  <c r="D10" i="16"/>
  <c r="B10" i="16"/>
  <c r="C7" i="16" s="1"/>
  <c r="G7" i="16"/>
  <c r="F22" i="15"/>
  <c r="G22" i="15" s="1"/>
  <c r="D22" i="15"/>
  <c r="B22" i="15"/>
  <c r="C22" i="15" s="1"/>
  <c r="F20" i="15"/>
  <c r="G18" i="15" s="1"/>
  <c r="D20" i="15"/>
  <c r="E19" i="15" s="1"/>
  <c r="B20" i="15"/>
  <c r="H19" i="15"/>
  <c r="C19" i="15"/>
  <c r="H18" i="15"/>
  <c r="C18" i="15"/>
  <c r="H17" i="15"/>
  <c r="C17" i="15"/>
  <c r="H16" i="15"/>
  <c r="C16" i="15"/>
  <c r="H12" i="15"/>
  <c r="F12" i="15"/>
  <c r="D12" i="15"/>
  <c r="B12" i="15"/>
  <c r="H10" i="15"/>
  <c r="I8" i="15" s="1"/>
  <c r="F10" i="15"/>
  <c r="G8" i="15" s="1"/>
  <c r="D10" i="15"/>
  <c r="B10" i="15"/>
  <c r="C9" i="15" s="1"/>
  <c r="I9" i="15"/>
  <c r="G9" i="15"/>
  <c r="I6" i="15"/>
  <c r="C6" i="15"/>
  <c r="F22" i="14"/>
  <c r="G22" i="14" s="1"/>
  <c r="D22" i="14"/>
  <c r="E22" i="14" s="1"/>
  <c r="B22" i="14"/>
  <c r="F20" i="14"/>
  <c r="D20" i="14"/>
  <c r="B20" i="14"/>
  <c r="C22" i="14" s="1"/>
  <c r="H19" i="14"/>
  <c r="G19" i="14"/>
  <c r="E19" i="14"/>
  <c r="C19" i="14"/>
  <c r="H18" i="14"/>
  <c r="H22" i="14" s="1"/>
  <c r="G18" i="14"/>
  <c r="E18" i="14"/>
  <c r="C18" i="14"/>
  <c r="H17" i="14"/>
  <c r="G17" i="14"/>
  <c r="E17" i="14"/>
  <c r="C17" i="14"/>
  <c r="H16" i="14"/>
  <c r="H20" i="14" s="1"/>
  <c r="G16" i="14"/>
  <c r="G20" i="14" s="1"/>
  <c r="E16" i="14"/>
  <c r="C16" i="14"/>
  <c r="H12" i="14"/>
  <c r="F12" i="14"/>
  <c r="D12" i="14"/>
  <c r="B12" i="14"/>
  <c r="H10" i="14"/>
  <c r="F10" i="14"/>
  <c r="G9" i="14" s="1"/>
  <c r="D10" i="14"/>
  <c r="B10" i="14"/>
  <c r="C9" i="14" s="1"/>
  <c r="C24" i="3"/>
  <c r="C24" i="12"/>
  <c r="F24" i="13"/>
  <c r="D24" i="13"/>
  <c r="B24" i="13"/>
  <c r="F22" i="13"/>
  <c r="G19" i="13" s="1"/>
  <c r="D22" i="13"/>
  <c r="E21" i="13" s="1"/>
  <c r="B22" i="13"/>
  <c r="C21" i="13" s="1"/>
  <c r="H21" i="13"/>
  <c r="G21" i="13"/>
  <c r="H20" i="13"/>
  <c r="C20" i="13"/>
  <c r="H19" i="13"/>
  <c r="H18" i="13"/>
  <c r="H17" i="13"/>
  <c r="H13" i="13"/>
  <c r="F13" i="13"/>
  <c r="D13" i="13"/>
  <c r="B13" i="13"/>
  <c r="H11" i="13"/>
  <c r="I10" i="13" s="1"/>
  <c r="F11" i="13"/>
  <c r="G7" i="13" s="1"/>
  <c r="D11" i="13"/>
  <c r="E10" i="13" s="1"/>
  <c r="B11" i="13"/>
  <c r="F24" i="12"/>
  <c r="D24" i="12"/>
  <c r="B24" i="12"/>
  <c r="F22" i="12"/>
  <c r="G21" i="12" s="1"/>
  <c r="D22" i="12"/>
  <c r="E20" i="12" s="1"/>
  <c r="B22" i="12"/>
  <c r="C19" i="12" s="1"/>
  <c r="H21" i="12"/>
  <c r="H20" i="12"/>
  <c r="H19" i="12"/>
  <c r="H18" i="12"/>
  <c r="H17" i="12"/>
  <c r="C17" i="12"/>
  <c r="H13" i="12"/>
  <c r="F13" i="12"/>
  <c r="D13" i="12"/>
  <c r="B13" i="12"/>
  <c r="H11" i="12"/>
  <c r="F11" i="12"/>
  <c r="G10" i="12" s="1"/>
  <c r="D11" i="12"/>
  <c r="E9" i="12" s="1"/>
  <c r="B11" i="12"/>
  <c r="C9" i="12" s="1"/>
  <c r="I10" i="12"/>
  <c r="I9" i="12"/>
  <c r="I8" i="12"/>
  <c r="C8" i="12"/>
  <c r="I7" i="12"/>
  <c r="I6" i="12"/>
  <c r="H18" i="3"/>
  <c r="H19" i="3"/>
  <c r="H20" i="3"/>
  <c r="H21" i="3"/>
  <c r="H17" i="3"/>
  <c r="C18" i="3"/>
  <c r="C19" i="3"/>
  <c r="C20" i="3"/>
  <c r="C21" i="3"/>
  <c r="C17" i="3"/>
  <c r="C11" i="33" l="1"/>
  <c r="I22" i="33"/>
  <c r="I11" i="33"/>
  <c r="E22" i="33"/>
  <c r="G22" i="33"/>
  <c r="C22" i="33"/>
  <c r="G11" i="33"/>
  <c r="E11" i="33"/>
  <c r="K22" i="34"/>
  <c r="K11" i="33"/>
  <c r="K17" i="33"/>
  <c r="K19" i="33"/>
  <c r="K20" i="33"/>
  <c r="K21" i="33"/>
  <c r="K24" i="33"/>
  <c r="C11" i="31"/>
  <c r="G11" i="29"/>
  <c r="I11" i="29"/>
  <c r="C11" i="29"/>
  <c r="C11" i="28"/>
  <c r="G11" i="24"/>
  <c r="C11" i="24"/>
  <c r="I11" i="31"/>
  <c r="E22" i="30"/>
  <c r="C22" i="30"/>
  <c r="G11" i="30"/>
  <c r="C11" i="30"/>
  <c r="I11" i="26"/>
  <c r="G22" i="28"/>
  <c r="C22" i="28"/>
  <c r="I24" i="28"/>
  <c r="I21" i="25"/>
  <c r="E22" i="27"/>
  <c r="I21" i="27"/>
  <c r="C11" i="27"/>
  <c r="E22" i="31"/>
  <c r="C22" i="31"/>
  <c r="E11" i="31"/>
  <c r="G22" i="30"/>
  <c r="I18" i="30"/>
  <c r="I19" i="30"/>
  <c r="I20" i="30"/>
  <c r="I17" i="30"/>
  <c r="I24" i="30"/>
  <c r="E11" i="30"/>
  <c r="E22" i="29"/>
  <c r="C22" i="29"/>
  <c r="I24" i="29"/>
  <c r="E11" i="29"/>
  <c r="I17" i="28"/>
  <c r="I18" i="28"/>
  <c r="I19" i="28"/>
  <c r="I18" i="25"/>
  <c r="E22" i="25"/>
  <c r="I24" i="25"/>
  <c r="I19" i="25"/>
  <c r="I17" i="25"/>
  <c r="E11" i="25"/>
  <c r="G22" i="24"/>
  <c r="C22" i="24"/>
  <c r="I11" i="24"/>
  <c r="E11" i="24"/>
  <c r="I24" i="27"/>
  <c r="I20" i="27"/>
  <c r="I19" i="27"/>
  <c r="I18" i="27"/>
  <c r="G11" i="27"/>
  <c r="G22" i="31"/>
  <c r="G11" i="31"/>
  <c r="I11" i="30"/>
  <c r="G22" i="29"/>
  <c r="I17" i="29"/>
  <c r="G22" i="26"/>
  <c r="E22" i="26"/>
  <c r="C22" i="26"/>
  <c r="E11" i="26"/>
  <c r="I24" i="26"/>
  <c r="C11" i="26"/>
  <c r="G11" i="28"/>
  <c r="E11" i="28"/>
  <c r="C22" i="25"/>
  <c r="I11" i="25"/>
  <c r="G11" i="25"/>
  <c r="C11" i="25"/>
  <c r="E22" i="24"/>
  <c r="G22" i="27"/>
  <c r="C22" i="27"/>
  <c r="I11" i="27"/>
  <c r="E11" i="27"/>
  <c r="I24" i="31"/>
  <c r="I21" i="31"/>
  <c r="I20" i="31"/>
  <c r="I18" i="31"/>
  <c r="I19" i="31"/>
  <c r="I18" i="29"/>
  <c r="I20" i="29"/>
  <c r="I19" i="29"/>
  <c r="I18" i="26"/>
  <c r="I19" i="26"/>
  <c r="I17" i="26"/>
  <c r="I20" i="26"/>
  <c r="I20" i="24"/>
  <c r="I18" i="24"/>
  <c r="I19" i="24"/>
  <c r="I24" i="24"/>
  <c r="I21" i="24"/>
  <c r="I17" i="24"/>
  <c r="I22" i="22"/>
  <c r="I16" i="22"/>
  <c r="E20" i="21"/>
  <c r="G20" i="22"/>
  <c r="G10" i="22"/>
  <c r="I10" i="21"/>
  <c r="C20" i="22"/>
  <c r="E10" i="21"/>
  <c r="I19" i="22"/>
  <c r="I17" i="22"/>
  <c r="I20" i="22" s="1"/>
  <c r="I18" i="22"/>
  <c r="I20" i="21"/>
  <c r="F10" i="20"/>
  <c r="G10" i="20"/>
  <c r="E22" i="19"/>
  <c r="C22" i="19"/>
  <c r="I11" i="19"/>
  <c r="G11" i="19"/>
  <c r="E11" i="19"/>
  <c r="I19" i="19"/>
  <c r="C11" i="19"/>
  <c r="I24" i="19"/>
  <c r="I17" i="19"/>
  <c r="I21" i="19"/>
  <c r="I18" i="19"/>
  <c r="C9" i="18"/>
  <c r="C10" i="18"/>
  <c r="C7" i="18"/>
  <c r="C6" i="18"/>
  <c r="C8" i="18"/>
  <c r="C16" i="17"/>
  <c r="H20" i="17"/>
  <c r="E22" i="17"/>
  <c r="I7" i="17"/>
  <c r="G12" i="17"/>
  <c r="C17" i="17"/>
  <c r="E9" i="17"/>
  <c r="G7" i="15"/>
  <c r="G10" i="15" s="1"/>
  <c r="I7" i="15"/>
  <c r="I10" i="15" s="1"/>
  <c r="G6" i="15"/>
  <c r="E12" i="15"/>
  <c r="E18" i="15"/>
  <c r="I12" i="15"/>
  <c r="C8" i="15"/>
  <c r="G17" i="15"/>
  <c r="C7" i="15"/>
  <c r="G12" i="15"/>
  <c r="G16" i="15"/>
  <c r="E22" i="15"/>
  <c r="C20" i="15"/>
  <c r="C12" i="15"/>
  <c r="G19" i="15"/>
  <c r="C8" i="16"/>
  <c r="C6" i="16"/>
  <c r="C9" i="16"/>
  <c r="C17" i="16"/>
  <c r="G9" i="16"/>
  <c r="G12" i="16"/>
  <c r="C22" i="16"/>
  <c r="G16" i="16"/>
  <c r="G19" i="16"/>
  <c r="G6" i="16"/>
  <c r="G10" i="16" s="1"/>
  <c r="H20" i="16"/>
  <c r="I22" i="16" s="1"/>
  <c r="E12" i="16"/>
  <c r="E16" i="16"/>
  <c r="E17" i="16"/>
  <c r="I22" i="17"/>
  <c r="I18" i="17"/>
  <c r="G10" i="17"/>
  <c r="I17" i="17"/>
  <c r="I16" i="17"/>
  <c r="I19" i="17"/>
  <c r="H20" i="15"/>
  <c r="I16" i="15" s="1"/>
  <c r="H22" i="15"/>
  <c r="I6" i="16"/>
  <c r="I8" i="16"/>
  <c r="I9" i="16"/>
  <c r="G17" i="16"/>
  <c r="E6" i="15"/>
  <c r="E7" i="15"/>
  <c r="E8" i="15"/>
  <c r="E9" i="15"/>
  <c r="E16" i="15"/>
  <c r="C16" i="16"/>
  <c r="C20" i="16" s="1"/>
  <c r="E7" i="17"/>
  <c r="I9" i="17"/>
  <c r="G16" i="17"/>
  <c r="G20" i="17" s="1"/>
  <c r="E17" i="17"/>
  <c r="E17" i="15"/>
  <c r="E6" i="16"/>
  <c r="E10" i="16" s="1"/>
  <c r="E7" i="16"/>
  <c r="E8" i="16"/>
  <c r="E9" i="16"/>
  <c r="E12" i="17"/>
  <c r="I12" i="17"/>
  <c r="I7" i="16"/>
  <c r="I6" i="17"/>
  <c r="E16" i="17"/>
  <c r="C12" i="14"/>
  <c r="C6" i="14"/>
  <c r="C20" i="14"/>
  <c r="C7" i="14"/>
  <c r="E12" i="14"/>
  <c r="E20" i="14"/>
  <c r="C8" i="14"/>
  <c r="G12" i="14"/>
  <c r="I12" i="14"/>
  <c r="I18" i="14"/>
  <c r="I16" i="14"/>
  <c r="I17" i="14"/>
  <c r="I22" i="14"/>
  <c r="I19" i="14"/>
  <c r="E6" i="14"/>
  <c r="E7" i="14"/>
  <c r="E8" i="14"/>
  <c r="E9" i="14"/>
  <c r="G6" i="14"/>
  <c r="G8" i="14"/>
  <c r="G7" i="14"/>
  <c r="I6" i="14"/>
  <c r="I7" i="14"/>
  <c r="I8" i="14"/>
  <c r="I9" i="14"/>
  <c r="G8" i="13"/>
  <c r="G9" i="13"/>
  <c r="C18" i="13"/>
  <c r="C17" i="13"/>
  <c r="C19" i="13"/>
  <c r="G18" i="13"/>
  <c r="G17" i="13"/>
  <c r="G22" i="13" s="1"/>
  <c r="G24" i="13"/>
  <c r="E19" i="12"/>
  <c r="E24" i="12"/>
  <c r="I11" i="12"/>
  <c r="I13" i="12"/>
  <c r="E13" i="12"/>
  <c r="C7" i="12"/>
  <c r="C20" i="12"/>
  <c r="G19" i="12"/>
  <c r="G20" i="13"/>
  <c r="E18" i="13"/>
  <c r="E19" i="13"/>
  <c r="E24" i="13"/>
  <c r="I13" i="13"/>
  <c r="H24" i="13"/>
  <c r="G13" i="13"/>
  <c r="G6" i="13"/>
  <c r="G10" i="13"/>
  <c r="E13" i="13"/>
  <c r="G13" i="12"/>
  <c r="G18" i="12"/>
  <c r="G20" i="12"/>
  <c r="G24" i="12"/>
  <c r="E8" i="12"/>
  <c r="E10" i="12"/>
  <c r="E7" i="12"/>
  <c r="E6" i="12"/>
  <c r="C18" i="12"/>
  <c r="C21" i="12"/>
  <c r="C6" i="12"/>
  <c r="C10" i="12"/>
  <c r="C13" i="12"/>
  <c r="I6" i="13"/>
  <c r="I7" i="13"/>
  <c r="I8" i="13"/>
  <c r="I9" i="13"/>
  <c r="H22" i="13"/>
  <c r="E20" i="13"/>
  <c r="E6" i="13"/>
  <c r="E7" i="13"/>
  <c r="E8" i="13"/>
  <c r="E9" i="13"/>
  <c r="E17" i="13"/>
  <c r="H22" i="12"/>
  <c r="I20" i="12" s="1"/>
  <c r="E17" i="12"/>
  <c r="E21" i="12"/>
  <c r="G6" i="12"/>
  <c r="G7" i="12"/>
  <c r="G8" i="12"/>
  <c r="G9" i="12"/>
  <c r="G17" i="12"/>
  <c r="E18" i="12"/>
  <c r="H24" i="12"/>
  <c r="F24" i="11"/>
  <c r="D24" i="11"/>
  <c r="B24" i="11"/>
  <c r="F22" i="11"/>
  <c r="G18" i="11" s="1"/>
  <c r="D22" i="11"/>
  <c r="E19" i="11" s="1"/>
  <c r="B22" i="11"/>
  <c r="C20" i="11" s="1"/>
  <c r="H21" i="11"/>
  <c r="H20" i="11"/>
  <c r="H19" i="11"/>
  <c r="H18" i="11"/>
  <c r="H17" i="11"/>
  <c r="H13" i="11"/>
  <c r="F13" i="11"/>
  <c r="D13" i="11"/>
  <c r="B13" i="11"/>
  <c r="H11" i="11"/>
  <c r="I10" i="11" s="1"/>
  <c r="F11" i="11"/>
  <c r="G10" i="11" s="1"/>
  <c r="D11" i="11"/>
  <c r="E8" i="11" s="1"/>
  <c r="B11" i="11"/>
  <c r="C9" i="11" s="1"/>
  <c r="J13" i="10"/>
  <c r="J11" i="10"/>
  <c r="K10" i="10" s="1"/>
  <c r="K22" i="33" l="1"/>
  <c r="C17" i="11"/>
  <c r="C18" i="11"/>
  <c r="C21" i="11"/>
  <c r="H24" i="11"/>
  <c r="I22" i="28"/>
  <c r="I22" i="30"/>
  <c r="I22" i="25"/>
  <c r="G19" i="11"/>
  <c r="E18" i="11"/>
  <c r="E24" i="11"/>
  <c r="C24" i="11"/>
  <c r="C8" i="11"/>
  <c r="C10" i="11"/>
  <c r="C6" i="11"/>
  <c r="H22" i="11"/>
  <c r="I22" i="27"/>
  <c r="I22" i="31"/>
  <c r="I22" i="29"/>
  <c r="I22" i="26"/>
  <c r="I22" i="24"/>
  <c r="G24" i="11"/>
  <c r="G20" i="11"/>
  <c r="E17" i="11"/>
  <c r="E20" i="11"/>
  <c r="E21" i="11"/>
  <c r="I13" i="11"/>
  <c r="G13" i="11"/>
  <c r="E9" i="11"/>
  <c r="E10" i="11"/>
  <c r="E6" i="11"/>
  <c r="E7" i="11"/>
  <c r="E13" i="11"/>
  <c r="C7" i="11"/>
  <c r="C13" i="11"/>
  <c r="I18" i="11"/>
  <c r="K13" i="10"/>
  <c r="K7" i="10"/>
  <c r="I22" i="19"/>
  <c r="C11" i="18"/>
  <c r="C20" i="17"/>
  <c r="E20" i="17"/>
  <c r="E10" i="17"/>
  <c r="C10" i="15"/>
  <c r="G20" i="15"/>
  <c r="C10" i="16"/>
  <c r="I19" i="16"/>
  <c r="I18" i="16"/>
  <c r="I16" i="16"/>
  <c r="I20" i="16" s="1"/>
  <c r="G20" i="16"/>
  <c r="I17" i="16"/>
  <c r="E20" i="16"/>
  <c r="J20" i="17"/>
  <c r="I10" i="17"/>
  <c r="E20" i="15"/>
  <c r="E10" i="15"/>
  <c r="I10" i="16"/>
  <c r="I22" i="15"/>
  <c r="I20" i="17"/>
  <c r="I18" i="15"/>
  <c r="I19" i="15"/>
  <c r="I17" i="15"/>
  <c r="C10" i="14"/>
  <c r="I10" i="14"/>
  <c r="G10" i="14"/>
  <c r="E10" i="14"/>
  <c r="I20" i="14"/>
  <c r="E22" i="13"/>
  <c r="I11" i="13"/>
  <c r="G11" i="13"/>
  <c r="C22" i="13"/>
  <c r="I19" i="13"/>
  <c r="J22" i="13"/>
  <c r="E11" i="12"/>
  <c r="C11" i="12"/>
  <c r="C22" i="12"/>
  <c r="G22" i="12"/>
  <c r="I20" i="13"/>
  <c r="I18" i="13"/>
  <c r="I17" i="13"/>
  <c r="I24" i="13"/>
  <c r="E11" i="13"/>
  <c r="I21" i="13"/>
  <c r="I19" i="12"/>
  <c r="G11" i="12"/>
  <c r="I21" i="12"/>
  <c r="I17" i="12"/>
  <c r="I18" i="12"/>
  <c r="I24" i="12"/>
  <c r="E22" i="12"/>
  <c r="G6" i="11"/>
  <c r="G7" i="11"/>
  <c r="G8" i="11"/>
  <c r="G9" i="11"/>
  <c r="G17" i="11"/>
  <c r="C19" i="11"/>
  <c r="G21" i="11"/>
  <c r="I6" i="11"/>
  <c r="I7" i="11"/>
  <c r="I8" i="11"/>
  <c r="I9" i="11"/>
  <c r="J24" i="10"/>
  <c r="K8" i="10"/>
  <c r="K9" i="10"/>
  <c r="K6" i="10"/>
  <c r="C22" i="11" l="1"/>
  <c r="I24" i="11"/>
  <c r="C11" i="11"/>
  <c r="G11" i="11"/>
  <c r="I20" i="11"/>
  <c r="I19" i="11"/>
  <c r="I17" i="11"/>
  <c r="E11" i="11"/>
  <c r="I21" i="11"/>
  <c r="G22" i="11"/>
  <c r="E22" i="11"/>
  <c r="I11" i="11"/>
  <c r="K11" i="10"/>
  <c r="I20" i="15"/>
  <c r="I22" i="13"/>
  <c r="I22" i="12"/>
  <c r="F24" i="10"/>
  <c r="D24" i="10"/>
  <c r="B24" i="10"/>
  <c r="F22" i="10"/>
  <c r="G21" i="10" s="1"/>
  <c r="D22" i="10"/>
  <c r="E19" i="10" s="1"/>
  <c r="B22" i="10"/>
  <c r="C20" i="10" s="1"/>
  <c r="H24" i="10"/>
  <c r="G19" i="10"/>
  <c r="H13" i="10"/>
  <c r="F13" i="10"/>
  <c r="D13" i="10"/>
  <c r="B13" i="10"/>
  <c r="H11" i="10"/>
  <c r="I9" i="10" s="1"/>
  <c r="F11" i="10"/>
  <c r="G10" i="10" s="1"/>
  <c r="D11" i="10"/>
  <c r="E8" i="10" s="1"/>
  <c r="B11" i="10"/>
  <c r="C9" i="10" s="1"/>
  <c r="C10" i="10"/>
  <c r="C8" i="10"/>
  <c r="C6" i="10"/>
  <c r="J22" i="9"/>
  <c r="H22" i="9"/>
  <c r="I22" i="9" s="1"/>
  <c r="F22" i="9"/>
  <c r="D22" i="9"/>
  <c r="B22" i="9"/>
  <c r="J20" i="9"/>
  <c r="K18" i="9" s="1"/>
  <c r="H20" i="9"/>
  <c r="I19" i="9" s="1"/>
  <c r="F20" i="9"/>
  <c r="D20" i="9"/>
  <c r="E17" i="9" s="1"/>
  <c r="B20" i="9"/>
  <c r="C18" i="9" s="1"/>
  <c r="I18" i="9"/>
  <c r="K17" i="9"/>
  <c r="I17" i="9"/>
  <c r="I16" i="9"/>
  <c r="L12" i="9"/>
  <c r="M12" i="9" s="1"/>
  <c r="J12" i="9"/>
  <c r="H12" i="9"/>
  <c r="F12" i="9"/>
  <c r="G12" i="9" s="1"/>
  <c r="D12" i="9"/>
  <c r="E12" i="9" s="1"/>
  <c r="B12" i="9"/>
  <c r="L10" i="9"/>
  <c r="M9" i="9" s="1"/>
  <c r="J10" i="9"/>
  <c r="H10" i="9"/>
  <c r="I7" i="9" s="1"/>
  <c r="F10" i="9"/>
  <c r="G9" i="9" s="1"/>
  <c r="D10" i="9"/>
  <c r="E6" i="9" s="1"/>
  <c r="B10" i="9"/>
  <c r="C7" i="9" s="1"/>
  <c r="K9" i="9"/>
  <c r="K7" i="9"/>
  <c r="M6" i="9"/>
  <c r="I22" i="11" l="1"/>
  <c r="C7" i="10"/>
  <c r="C11" i="10" s="1"/>
  <c r="G18" i="10"/>
  <c r="G24" i="10"/>
  <c r="G17" i="10"/>
  <c r="G20" i="10"/>
  <c r="E18" i="10"/>
  <c r="E17" i="10"/>
  <c r="E21" i="10"/>
  <c r="E24" i="10"/>
  <c r="E20" i="10"/>
  <c r="I13" i="10"/>
  <c r="I6" i="10"/>
  <c r="I8" i="10"/>
  <c r="I10" i="10"/>
  <c r="I7" i="10"/>
  <c r="C17" i="10"/>
  <c r="C18" i="10"/>
  <c r="C24" i="10"/>
  <c r="C21" i="10"/>
  <c r="G13" i="10"/>
  <c r="E7" i="10"/>
  <c r="E6" i="10"/>
  <c r="E10" i="10"/>
  <c r="E13" i="10"/>
  <c r="E9" i="10"/>
  <c r="C13" i="10"/>
  <c r="H22" i="10"/>
  <c r="I20" i="10" s="1"/>
  <c r="G6" i="10"/>
  <c r="G7" i="10"/>
  <c r="G8" i="10"/>
  <c r="G9" i="10"/>
  <c r="C19" i="10"/>
  <c r="I8" i="9"/>
  <c r="C9" i="9"/>
  <c r="I12" i="9"/>
  <c r="K16" i="9"/>
  <c r="C19" i="9"/>
  <c r="I9" i="9"/>
  <c r="C12" i="9"/>
  <c r="K19" i="9"/>
  <c r="M10" i="9"/>
  <c r="M7" i="9"/>
  <c r="M8" i="9"/>
  <c r="G6" i="9"/>
  <c r="E7" i="9"/>
  <c r="E10" i="9" s="1"/>
  <c r="E8" i="9"/>
  <c r="C16" i="9"/>
  <c r="C17" i="9"/>
  <c r="C20" i="9" s="1"/>
  <c r="E18" i="9"/>
  <c r="E19" i="9"/>
  <c r="E22" i="9"/>
  <c r="I6" i="9"/>
  <c r="G8" i="9"/>
  <c r="E9" i="9"/>
  <c r="K12" i="9"/>
  <c r="E16" i="9"/>
  <c r="G17" i="9"/>
  <c r="G18" i="9"/>
  <c r="G19" i="9"/>
  <c r="K20" i="9"/>
  <c r="G22" i="9"/>
  <c r="C22" i="9"/>
  <c r="K22" i="9"/>
  <c r="I20" i="9"/>
  <c r="E20" i="9"/>
  <c r="C6" i="9"/>
  <c r="K6" i="9"/>
  <c r="K10" i="9" s="1"/>
  <c r="G7" i="9"/>
  <c r="C8" i="9"/>
  <c r="K8" i="9"/>
  <c r="G16" i="9"/>
  <c r="J22" i="8"/>
  <c r="K19" i="8" s="1"/>
  <c r="J24" i="8"/>
  <c r="K17" i="8"/>
  <c r="L13" i="8"/>
  <c r="M13" i="8" s="1"/>
  <c r="J13" i="8"/>
  <c r="K13" i="8" s="1"/>
  <c r="K10" i="8"/>
  <c r="K9" i="8"/>
  <c r="K8" i="8"/>
  <c r="K7" i="8"/>
  <c r="K6" i="8"/>
  <c r="K11" i="8" s="1"/>
  <c r="L11" i="8"/>
  <c r="M9" i="8" s="1"/>
  <c r="J11" i="8"/>
  <c r="G22" i="10" l="1"/>
  <c r="I11" i="10"/>
  <c r="E11" i="10"/>
  <c r="E22" i="10"/>
  <c r="C22" i="10"/>
  <c r="G11" i="10"/>
  <c r="I21" i="10"/>
  <c r="I17" i="10"/>
  <c r="I24" i="10"/>
  <c r="I18" i="10"/>
  <c r="I19" i="10"/>
  <c r="J22" i="10"/>
  <c r="K17" i="10" s="1"/>
  <c r="I10" i="9"/>
  <c r="G10" i="9"/>
  <c r="G20" i="9"/>
  <c r="C10" i="9"/>
  <c r="K20" i="8"/>
  <c r="K21" i="8"/>
  <c r="K24" i="8"/>
  <c r="K18" i="8"/>
  <c r="K22" i="8" s="1"/>
  <c r="M8" i="8"/>
  <c r="M6" i="8"/>
  <c r="M10" i="8"/>
  <c r="M7" i="8"/>
  <c r="I22" i="10" l="1"/>
  <c r="K18" i="10"/>
  <c r="K21" i="10"/>
  <c r="K24" i="10"/>
  <c r="K19" i="10"/>
  <c r="K20" i="10"/>
  <c r="M11" i="8"/>
  <c r="K22" i="10" l="1"/>
  <c r="F24" i="8"/>
  <c r="D24" i="8"/>
  <c r="B24" i="8"/>
  <c r="F22" i="8"/>
  <c r="G21" i="8" s="1"/>
  <c r="D22" i="8"/>
  <c r="E18" i="8" s="1"/>
  <c r="B22" i="8"/>
  <c r="C21" i="8" s="1"/>
  <c r="G18" i="8"/>
  <c r="C18" i="8"/>
  <c r="I13" i="8"/>
  <c r="H13" i="8"/>
  <c r="F13" i="8"/>
  <c r="D13" i="8"/>
  <c r="E13" i="8" s="1"/>
  <c r="B13" i="8"/>
  <c r="H11" i="8"/>
  <c r="F11" i="8"/>
  <c r="G10" i="8" s="1"/>
  <c r="D11" i="8"/>
  <c r="E9" i="8" s="1"/>
  <c r="B11" i="8"/>
  <c r="C10" i="8" s="1"/>
  <c r="I10" i="8"/>
  <c r="I9" i="8"/>
  <c r="I8" i="8"/>
  <c r="E8" i="8"/>
  <c r="I7" i="8"/>
  <c r="I6" i="8"/>
  <c r="G20" i="8" l="1"/>
  <c r="G24" i="8"/>
  <c r="E19" i="8"/>
  <c r="E24" i="8"/>
  <c r="I11" i="8"/>
  <c r="C9" i="8"/>
  <c r="C7" i="8"/>
  <c r="C6" i="8"/>
  <c r="C11" i="8" s="1"/>
  <c r="C8" i="8"/>
  <c r="G19" i="8"/>
  <c r="H24" i="8"/>
  <c r="E21" i="8"/>
  <c r="E17" i="8"/>
  <c r="E20" i="8"/>
  <c r="C17" i="8"/>
  <c r="C22" i="8" s="1"/>
  <c r="C20" i="8"/>
  <c r="C24" i="8"/>
  <c r="G13" i="8"/>
  <c r="E7" i="8"/>
  <c r="E10" i="8"/>
  <c r="E6" i="8"/>
  <c r="E11" i="8" s="1"/>
  <c r="C13" i="8"/>
  <c r="E22" i="8"/>
  <c r="G6" i="8"/>
  <c r="G7" i="8"/>
  <c r="G8" i="8"/>
  <c r="G9" i="8"/>
  <c r="G17" i="8"/>
  <c r="G22" i="8" s="1"/>
  <c r="C19" i="8"/>
  <c r="H22" i="8"/>
  <c r="I20" i="8" s="1"/>
  <c r="I19" i="8" l="1"/>
  <c r="I17" i="8"/>
  <c r="I18" i="8"/>
  <c r="G11" i="8"/>
  <c r="I21" i="8"/>
  <c r="I24" i="8"/>
  <c r="I22" i="8" l="1"/>
  <c r="B24" i="6" l="1"/>
  <c r="B13" i="6"/>
  <c r="J13" i="5"/>
  <c r="H13" i="5"/>
  <c r="F13" i="5"/>
  <c r="D13" i="5"/>
  <c r="B13" i="5"/>
  <c r="F24" i="4"/>
  <c r="D24" i="4"/>
  <c r="B24" i="4"/>
  <c r="F22" i="4"/>
  <c r="G21" i="4" s="1"/>
  <c r="D22" i="4"/>
  <c r="E18" i="4" s="1"/>
  <c r="B22" i="4"/>
  <c r="C19" i="4" s="1"/>
  <c r="H21" i="4"/>
  <c r="H20" i="4"/>
  <c r="H19" i="4"/>
  <c r="H18" i="4"/>
  <c r="H17" i="4"/>
  <c r="H13" i="4"/>
  <c r="F13" i="4"/>
  <c r="D13" i="4"/>
  <c r="B13" i="4"/>
  <c r="H11" i="4"/>
  <c r="I6" i="4" s="1"/>
  <c r="F11" i="4"/>
  <c r="G10" i="4" s="1"/>
  <c r="D11" i="4"/>
  <c r="E9" i="4" s="1"/>
  <c r="B11" i="4"/>
  <c r="C10" i="4" s="1"/>
  <c r="D13" i="3"/>
  <c r="D11" i="3"/>
  <c r="E8" i="3" s="1"/>
  <c r="B24" i="3"/>
  <c r="B22" i="3"/>
  <c r="F24" i="3"/>
  <c r="D24" i="3"/>
  <c r="F22" i="3"/>
  <c r="G19" i="3" s="1"/>
  <c r="D22" i="3"/>
  <c r="E20" i="3" s="1"/>
  <c r="H13" i="3"/>
  <c r="F13" i="3"/>
  <c r="B13" i="3"/>
  <c r="H11" i="3"/>
  <c r="I8" i="3" s="1"/>
  <c r="F11" i="3"/>
  <c r="G8" i="3" s="1"/>
  <c r="B11" i="3"/>
  <c r="G19" i="4" l="1"/>
  <c r="E19" i="4"/>
  <c r="C24" i="4"/>
  <c r="C18" i="4"/>
  <c r="C20" i="4"/>
  <c r="C17" i="4"/>
  <c r="I8" i="4"/>
  <c r="E8" i="4"/>
  <c r="E10" i="4"/>
  <c r="E6" i="4"/>
  <c r="E13" i="4"/>
  <c r="G18" i="4"/>
  <c r="G20" i="4"/>
  <c r="G24" i="4"/>
  <c r="I13" i="4"/>
  <c r="I7" i="4"/>
  <c r="E7" i="4"/>
  <c r="C6" i="4"/>
  <c r="C9" i="4"/>
  <c r="C8" i="4"/>
  <c r="K13" i="5"/>
  <c r="E13" i="5"/>
  <c r="C13" i="5"/>
  <c r="I10" i="4"/>
  <c r="C13" i="4"/>
  <c r="C7" i="4"/>
  <c r="I9" i="4"/>
  <c r="C21" i="4"/>
  <c r="G13" i="4"/>
  <c r="E24" i="4"/>
  <c r="H22" i="4"/>
  <c r="I20" i="4" s="1"/>
  <c r="H24" i="4"/>
  <c r="E21" i="4"/>
  <c r="E20" i="4"/>
  <c r="E17" i="4"/>
  <c r="G6" i="4"/>
  <c r="G7" i="4"/>
  <c r="G8" i="4"/>
  <c r="G9" i="4"/>
  <c r="G17" i="4"/>
  <c r="G22" i="4" s="1"/>
  <c r="I7" i="3"/>
  <c r="E6" i="3"/>
  <c r="E10" i="3"/>
  <c r="C7" i="3"/>
  <c r="E7" i="3"/>
  <c r="G13" i="3"/>
  <c r="E9" i="3"/>
  <c r="G7" i="3"/>
  <c r="G9" i="3"/>
  <c r="E13" i="3"/>
  <c r="C9" i="3"/>
  <c r="C6" i="3"/>
  <c r="C10" i="3"/>
  <c r="E17" i="3"/>
  <c r="G6" i="3"/>
  <c r="C8" i="3"/>
  <c r="G10" i="3"/>
  <c r="C13" i="3"/>
  <c r="E19" i="3"/>
  <c r="E24" i="3"/>
  <c r="I6" i="3"/>
  <c r="I13" i="3"/>
  <c r="I10" i="3"/>
  <c r="I9" i="3"/>
  <c r="G20" i="3"/>
  <c r="H24" i="3"/>
  <c r="G18" i="3"/>
  <c r="G24" i="3"/>
  <c r="E21" i="3"/>
  <c r="G17" i="3"/>
  <c r="E18" i="3"/>
  <c r="G21" i="3"/>
  <c r="H22" i="3"/>
  <c r="J24" i="5" l="1"/>
  <c r="K24" i="5"/>
  <c r="E24" i="5"/>
  <c r="D24" i="5"/>
  <c r="C22" i="4"/>
  <c r="I11" i="4"/>
  <c r="E11" i="4"/>
  <c r="G11" i="3"/>
  <c r="C11" i="3"/>
  <c r="I17" i="4"/>
  <c r="I18" i="4"/>
  <c r="C11" i="4"/>
  <c r="I21" i="4"/>
  <c r="I13" i="5"/>
  <c r="G13" i="5"/>
  <c r="I24" i="4"/>
  <c r="G11" i="4"/>
  <c r="E22" i="4"/>
  <c r="I19" i="4"/>
  <c r="E11" i="3"/>
  <c r="C22" i="3"/>
  <c r="I11" i="3"/>
  <c r="E22" i="3"/>
  <c r="I20" i="3"/>
  <c r="I18" i="3"/>
  <c r="I21" i="3"/>
  <c r="G22" i="3"/>
  <c r="I24" i="3"/>
  <c r="I19" i="3"/>
  <c r="I17" i="3"/>
  <c r="F24" i="5" l="1"/>
  <c r="G24" i="5"/>
  <c r="I22" i="3"/>
  <c r="I22" i="4"/>
  <c r="H18" i="1"/>
  <c r="H19" i="1"/>
  <c r="H20" i="1"/>
  <c r="H21" i="1"/>
  <c r="H17" i="1"/>
  <c r="F24" i="1"/>
  <c r="D24" i="1"/>
  <c r="B24" i="1"/>
  <c r="F22" i="1"/>
  <c r="G18" i="1" s="1"/>
  <c r="D22" i="1"/>
  <c r="E20" i="1" s="1"/>
  <c r="B22" i="1"/>
  <c r="C19" i="1" s="1"/>
  <c r="D11" i="1"/>
  <c r="E7" i="1" s="1"/>
  <c r="F11" i="1"/>
  <c r="G10" i="1" s="1"/>
  <c r="H11" i="1"/>
  <c r="I9" i="1" s="1"/>
  <c r="D13" i="1"/>
  <c r="F13" i="1"/>
  <c r="H13" i="1"/>
  <c r="B13" i="1"/>
  <c r="B11" i="1"/>
  <c r="G24" i="1" l="1"/>
  <c r="G19" i="1"/>
  <c r="E19" i="1"/>
  <c r="E17" i="1"/>
  <c r="E24" i="1"/>
  <c r="E18" i="1"/>
  <c r="E21" i="1"/>
  <c r="C24" i="1"/>
  <c r="E13" i="1"/>
  <c r="C13" i="1"/>
  <c r="G20" i="1"/>
  <c r="G17" i="1"/>
  <c r="G21" i="1"/>
  <c r="C17" i="1"/>
  <c r="C18" i="1"/>
  <c r="C20" i="1"/>
  <c r="C21" i="1"/>
  <c r="H24" i="1"/>
  <c r="H22" i="1"/>
  <c r="C9" i="1"/>
  <c r="C8" i="1"/>
  <c r="C6" i="1"/>
  <c r="C7" i="1"/>
  <c r="G7" i="1"/>
  <c r="C10" i="1"/>
  <c r="G13" i="1"/>
  <c r="I13" i="1"/>
  <c r="I6" i="1"/>
  <c r="I10" i="1"/>
  <c r="I7" i="1"/>
  <c r="I8" i="1"/>
  <c r="G8" i="1"/>
  <c r="G9" i="1"/>
  <c r="G6" i="1"/>
  <c r="E8" i="1"/>
  <c r="E9" i="1"/>
  <c r="E6" i="1"/>
  <c r="E10" i="1"/>
  <c r="G22" i="1" l="1"/>
  <c r="E22" i="1"/>
  <c r="E11" i="1"/>
  <c r="I24" i="1"/>
  <c r="I20" i="1"/>
  <c r="I19" i="1"/>
  <c r="I21" i="1"/>
  <c r="I18" i="1"/>
  <c r="I17" i="1"/>
  <c r="C11" i="1"/>
  <c r="C22" i="1"/>
  <c r="G11" i="1"/>
  <c r="I11" i="1"/>
  <c r="I22" i="1" l="1"/>
</calcChain>
</file>

<file path=xl/sharedStrings.xml><?xml version="1.0" encoding="utf-8"?>
<sst xmlns="http://schemas.openxmlformats.org/spreadsheetml/2006/main" count="2366" uniqueCount="165">
  <si>
    <t>Table 5</t>
  </si>
  <si>
    <t>Full-Time Tenured Faculty</t>
    <phoneticPr fontId="0" type="noConversion"/>
  </si>
  <si>
    <t>Full-Time Tenure-Track Faculty</t>
    <phoneticPr fontId="0" type="noConversion"/>
  </si>
  <si>
    <t>Full-Time Non-Tenure-Track Faculty</t>
    <phoneticPr fontId="0" type="noConversion"/>
  </si>
  <si>
    <t>Part-Time Faculty</t>
    <phoneticPr fontId="0" type="noConversion"/>
  </si>
  <si>
    <t>Graduate Student Employees</t>
    <phoneticPr fontId="0" type="noConversion"/>
  </si>
  <si>
    <t>Total</t>
    <phoneticPr fontId="0" type="noConversion"/>
  </si>
  <si>
    <t>Contingent Instructional Staff</t>
    <phoneticPr fontId="0" type="noConversion"/>
  </si>
  <si>
    <t>Notes</t>
    <phoneticPr fontId="0" type="noConversion"/>
  </si>
  <si>
    <t>Source</t>
    <phoneticPr fontId="0" type="noConversion"/>
  </si>
  <si>
    <t>US Department of Education, National Center for Education Statistics, IPEDS Human Resources Survey 2011-12,</t>
    <phoneticPr fontId="0" type="noConversion"/>
  </si>
  <si>
    <t>Instructional Staff Employment Status, by Institutional Category, Fall 2011</t>
  </si>
  <si>
    <t>Doctoral and Research Universities</t>
  </si>
  <si>
    <t>Master's Universities</t>
  </si>
  <si>
    <t>Private Baccalaureate Colleges</t>
  </si>
  <si>
    <t>Public Associate's Colleges</t>
  </si>
  <si>
    <t>For-Profit Institutions</t>
  </si>
  <si>
    <t>Specialized Institutions</t>
  </si>
  <si>
    <t>Other Institutions</t>
  </si>
  <si>
    <t>All Institutions</t>
  </si>
  <si>
    <t>Number</t>
    <phoneticPr fontId="0" type="noConversion"/>
  </si>
  <si>
    <t>Percent</t>
    <phoneticPr fontId="0" type="noConversion"/>
  </si>
  <si>
    <t>Tabulation by John W. Curtis, American Association of University Professors, Washington DC.</t>
  </si>
  <si>
    <t>Title IV degree-granting institutions only. Categories are mutually exclusive. "Other institutions" includes public baccalaureate, private associate's, and tribal colleges, as well as uncategorized institutions.</t>
  </si>
  <si>
    <t>Table 6</t>
  </si>
  <si>
    <t>Baccalaureate Colleges</t>
  </si>
  <si>
    <t>Associate's Colleges</t>
  </si>
  <si>
    <t>Title IV degree-granting institutions only. Categories are mutually exclusive. "Other institutions" includes tribal colleges and uncategorized institutions.</t>
  </si>
  <si>
    <t>Public</t>
  </si>
  <si>
    <t>Research Universities</t>
  </si>
  <si>
    <t>Doctoral/Research Universities</t>
  </si>
  <si>
    <t>Instructional Staff Employment Status, by Institution Type and Control, Fall 2011</t>
  </si>
  <si>
    <t>Table 10</t>
  </si>
  <si>
    <t>Instructional Staff Employment Status, by Gender and Institutional Category, Fall 2011</t>
  </si>
  <si>
    <t>Women</t>
  </si>
  <si>
    <t>Table 11</t>
  </si>
  <si>
    <t>Instructional Staff Employment Status, by Institutional Category and Gender, Fall 2011</t>
  </si>
  <si>
    <t>Full-Time Tenured Faculty</t>
  </si>
  <si>
    <t>Men</t>
  </si>
  <si>
    <t>Full-Time Tenure-Track Faculty</t>
  </si>
  <si>
    <t>Full-Time Non-Tenure-Track Faculty</t>
  </si>
  <si>
    <t>Part-Time Faculty</t>
  </si>
  <si>
    <t>Graduate Student Employees</t>
  </si>
  <si>
    <t>Number</t>
  </si>
  <si>
    <t>Percent</t>
  </si>
  <si>
    <t>Table 17</t>
  </si>
  <si>
    <t>Asian</t>
  </si>
  <si>
    <t>Black</t>
  </si>
  <si>
    <t>Hispanic</t>
  </si>
  <si>
    <t>White</t>
  </si>
  <si>
    <t>Other</t>
  </si>
  <si>
    <t>Contingent Instructional Staff</t>
  </si>
  <si>
    <t>Title IV degree-granting institutions only. Institutional categories are mutually exclusive. "Other institutions" includes public baccalaureate, private associate's, and tribal colleges, as well as uncategorized institutions.</t>
  </si>
  <si>
    <t>Doctoral and Research</t>
  </si>
  <si>
    <t>Private Baccalaureate</t>
  </si>
  <si>
    <t>Public Associate's</t>
  </si>
  <si>
    <t>For-Profit</t>
  </si>
  <si>
    <t>Specialized</t>
  </si>
  <si>
    <t>Master's</t>
  </si>
  <si>
    <t>Instructional Staff Employment Status, by Institutional Category and Race or Ethnicity, Fall 2011</t>
  </si>
  <si>
    <t>Fall Staff component, final/revised data file, December 2013.</t>
  </si>
  <si>
    <t>Trends in Instructional Staff Employment Status, 1975 and 1976 to 2011</t>
  </si>
  <si>
    <t>Fall 1989</t>
  </si>
  <si>
    <t>Fall 1993</t>
  </si>
  <si>
    <t>Fall 1995</t>
  </si>
  <si>
    <t>Fall 1999</t>
  </si>
  <si>
    <t>Fall 2001</t>
  </si>
  <si>
    <t>Fall 2003</t>
  </si>
  <si>
    <t>Fall 2005</t>
  </si>
  <si>
    <t>Fall 2007</t>
  </si>
  <si>
    <t>Fall 2009</t>
  </si>
  <si>
    <t>Fall 2011</t>
  </si>
  <si>
    <t>Fall 1975 or 1976</t>
  </si>
  <si>
    <t>US Department of Education, National Center for Education Statistics, Fall Staff Survey.</t>
  </si>
  <si>
    <t>Compiled from published tabulations wherever available. See "Data source citations, definitions, and notes" for complete data source information.</t>
  </si>
  <si>
    <t>Figures in this table have been updated from those published by AAUP in 2013. 1975-76: Figures for full-time faculty are for 1975 and are estimated; all other figures are for 1976. For 1976, full-time and part-time graduate student employees are included; in later years all were part-time by definition.</t>
  </si>
  <si>
    <t>Table 1</t>
  </si>
  <si>
    <t>Table 3</t>
  </si>
  <si>
    <t>Trends in Faculty Employment Status, 1975 and 1976 to 2011</t>
  </si>
  <si>
    <t>Contingent Faculty</t>
  </si>
  <si>
    <t>Instructional Staff Employment Status, by Race or Ethnicity, Fall 2011</t>
  </si>
  <si>
    <t>Black or African American</t>
  </si>
  <si>
    <t>Hispanic or Latino</t>
  </si>
  <si>
    <t>American Indian or Alaska Native</t>
  </si>
  <si>
    <t>Native Hawaiian or Other Pacific Islander</t>
  </si>
  <si>
    <t>Two or More Races</t>
  </si>
  <si>
    <t>All Instructional Staff</t>
  </si>
  <si>
    <t>Table 15</t>
  </si>
  <si>
    <t>Race/Ethnicity Unknown</t>
  </si>
  <si>
    <t>Nonresident Alien</t>
  </si>
  <si>
    <t>Table 16</t>
  </si>
  <si>
    <t>Instructional Staff Employment Status, by Race or Ethnicity and Institutional Category, Fall 2011</t>
  </si>
  <si>
    <t>Private Non-Profit</t>
  </si>
  <si>
    <t>Table 6 (continued)</t>
  </si>
  <si>
    <t>Private For-Profit</t>
  </si>
  <si>
    <t>Check</t>
  </si>
  <si>
    <t>n.a.</t>
  </si>
  <si>
    <t>Table 7</t>
  </si>
  <si>
    <t>Faculty Employment Status, by Institutional Category, Fall 2011</t>
  </si>
  <si>
    <t>Table 8</t>
  </si>
  <si>
    <t>Faculty Employment Status, by Institution Type and Control, Fall 2011</t>
  </si>
  <si>
    <t>Table 8 (continued)</t>
  </si>
  <si>
    <t>Table 9</t>
  </si>
  <si>
    <t>Instructional Staff Employment Status, by Gender, Fall 2011</t>
  </si>
  <si>
    <t>% of Women</t>
  </si>
  <si>
    <t>% of Category</t>
  </si>
  <si>
    <t>% of Men</t>
  </si>
  <si>
    <t>Total</t>
  </si>
  <si>
    <t>Table 10 (continued)</t>
  </si>
  <si>
    <t>Table 12</t>
  </si>
  <si>
    <t>Faculty Employment Status, by Gender, Fall 2011</t>
  </si>
  <si>
    <t>Table 13</t>
  </si>
  <si>
    <t>Faculty Employment Status, by Gender and Institutional Category, Fall 2011</t>
  </si>
  <si>
    <t>Table 13 (continued)</t>
  </si>
  <si>
    <t>Table 14</t>
  </si>
  <si>
    <t>Faculty Employment Status, by Institutional Category and Gender, Fall 2011</t>
  </si>
  <si>
    <t>Table 16 (continued)</t>
  </si>
  <si>
    <t>Table 17 (continued)</t>
  </si>
  <si>
    <t>Title IV degree-granting institutions only. Institutional categories are mutually exclusive. "Other institutions" includes public baccalaureate, private associate's, and tribal colleges, as well as uncategorized institutions. Racial and ethnic designations are abbreviated. "Other" race or ethnicity includes American Indian or Alaska Native, Native Hawaiian or Other Pacific Islander, Two or More Races, Race/Ethnicity Unknown, and Nonresident Alien.</t>
  </si>
  <si>
    <t>Table 21</t>
  </si>
  <si>
    <t>Instructional Staff Employment Status, by Gender and Race or Ethnicity, Fall 2011</t>
  </si>
  <si>
    <t>Table 21 (continued)</t>
  </si>
  <si>
    <t>Table 22</t>
  </si>
  <si>
    <t>Instructional Staff Employment Status, by Race or Ethnicity and Gender, Fall 2011</t>
  </si>
  <si>
    <t xml:space="preserve">American Indian or Alaska Native </t>
  </si>
  <si>
    <t xml:space="preserve">Asian </t>
  </si>
  <si>
    <t xml:space="preserve">Black or African American </t>
  </si>
  <si>
    <t xml:space="preserve">Hispanic or Latino </t>
  </si>
  <si>
    <t xml:space="preserve">White </t>
  </si>
  <si>
    <t xml:space="preserve">Two or more races </t>
  </si>
  <si>
    <t xml:space="preserve">Race/ethnicity unknown </t>
  </si>
  <si>
    <t xml:space="preserve">Nonresident alien </t>
  </si>
  <si>
    <t xml:space="preserve">Native Hawaiian/Other Pacific Islander </t>
  </si>
  <si>
    <t>Percent of Institutional Category</t>
  </si>
  <si>
    <t>Title IV degree-granting institutions only. Racial and ethnic designations are as provided in the source documents and are mutually exclusive.</t>
  </si>
  <si>
    <t>Table 18</t>
  </si>
  <si>
    <t>Faculty Employment Status, by Race or Ethnicity, Fall 2011</t>
  </si>
  <si>
    <t>Table 19</t>
  </si>
  <si>
    <t>Faculty Employment Status, by Race or Ethnicity and Institutional Category, Fall 2011</t>
  </si>
  <si>
    <t>Table 19 (continued)</t>
  </si>
  <si>
    <t>Table 20</t>
  </si>
  <si>
    <t>Faculty Employment Status, by Institutional Category and Race or Ethnicity, Fall 2011</t>
  </si>
  <si>
    <t>Table 20 (continued)</t>
  </si>
  <si>
    <t>Table 23</t>
  </si>
  <si>
    <t>Faculty Employment Status, by Gender and Race or Ethnicity, Fall 2011</t>
  </si>
  <si>
    <t>Table 23 (continued)</t>
  </si>
  <si>
    <t>All Faculty</t>
  </si>
  <si>
    <t>Table 24</t>
  </si>
  <si>
    <t>Faculty Employment Status, by Race or Ethnicity and Gender, Fall 2011</t>
  </si>
  <si>
    <t>Table 2</t>
  </si>
  <si>
    <t>Growth in Instructional Staff Employment, 1975 and 1976 to 2011, by Time Period</t>
  </si>
  <si>
    <t>1989-95</t>
  </si>
  <si>
    <t>1995-2001</t>
  </si>
  <si>
    <t>2001-07</t>
  </si>
  <si>
    <t>2007-11</t>
  </si>
  <si>
    <t>2001-11</t>
  </si>
  <si>
    <t>Tenured/Tenure-Track Faculty</t>
  </si>
  <si>
    <t>Proportion of total growth attributable to contingent positions</t>
  </si>
  <si>
    <t>1975/76-89</t>
  </si>
  <si>
    <t>1975/76-2011</t>
  </si>
  <si>
    <t>Rate of Growth, by Time Period (Percent)</t>
  </si>
  <si>
    <t>Table 4</t>
  </si>
  <si>
    <t>Growth in Faculty Employment, 1975 and 1976 to 2011, by Time Period</t>
  </si>
  <si>
    <t xml:space="preserve">Title IV degree-granting institutions only. </t>
  </si>
  <si>
    <t>Figures in this table have been updated from those published by AAUP in 2013. 1975-76: Figures for full-time faculty are for 1975 and are estimated; part-time figures are for 1976.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</si>
</sst>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 x14ac:knownFonts="1">
    <font>
      <sz val="11"/>
      <color theme="1"/>
      <name val="Calibri"/>
      <family val="2"/>
      <scheme val="minor"/>
    </font>
    <font>
      <b/>
      <sz val="11"/>
      <color theme="1"/>
      <name val="Calibri"/>
      <family val="2"/>
      <scheme val="minor"/>
    </font>
    <font>
      <b/>
      <sz val="11"/>
      <color indexed="8"/>
      <name val="Calibri"/>
      <family val="2"/>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theme="5" tint="-0.499984740745262"/>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41">
    <xf numFmtId="0" fontId="0" fillId="0" borderId="0" xfId="0"/>
    <xf numFmtId="0" fontId="2" fillId="0" borderId="0" xfId="0" applyFont="1"/>
    <xf numFmtId="0" fontId="1" fillId="0" borderId="0" xfId="0" applyFont="1" applyAlignment="1">
      <alignment horizontal="center"/>
    </xf>
    <xf numFmtId="0" fontId="2" fillId="0" borderId="1" xfId="0" applyFont="1" applyBorder="1" applyAlignment="1">
      <alignment horizontal="center"/>
    </xf>
    <xf numFmtId="3" fontId="0" fillId="0" borderId="0" xfId="0" applyNumberFormat="1"/>
    <xf numFmtId="3" fontId="0" fillId="0" borderId="2" xfId="0" applyNumberFormat="1" applyBorder="1"/>
    <xf numFmtId="164" fontId="0" fillId="0" borderId="0" xfId="0" applyNumberFormat="1" applyAlignment="1">
      <alignment horizontal="right" indent="1"/>
    </xf>
    <xf numFmtId="164" fontId="0" fillId="0" borderId="2" xfId="0" applyNumberFormat="1" applyBorder="1" applyAlignment="1">
      <alignment horizontal="right" indent="1"/>
    </xf>
    <xf numFmtId="0" fontId="0" fillId="0" borderId="0" xfId="0" applyAlignment="1">
      <alignment horizontal="right" indent="1"/>
    </xf>
    <xf numFmtId="0" fontId="1" fillId="2" borderId="3" xfId="0" applyFont="1" applyFill="1" applyBorder="1" applyAlignment="1">
      <alignment horizontal="center"/>
    </xf>
    <xf numFmtId="0" fontId="1" fillId="0" borderId="0"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xf>
    <xf numFmtId="3" fontId="0" fillId="0" borderId="1" xfId="0" applyNumberFormat="1" applyBorder="1"/>
    <xf numFmtId="0" fontId="1" fillId="0" borderId="4" xfId="0" applyFont="1" applyBorder="1" applyAlignment="1">
      <alignment horizontal="center" wrapText="1"/>
    </xf>
    <xf numFmtId="0" fontId="1" fillId="0" borderId="1" xfId="0" applyFont="1" applyBorder="1" applyAlignment="1">
      <alignment horizontal="center"/>
    </xf>
    <xf numFmtId="0" fontId="0" fillId="0" borderId="0" xfId="0" applyAlignment="1">
      <alignment wrapText="1"/>
    </xf>
    <xf numFmtId="0" fontId="2" fillId="0" borderId="1" xfId="0" applyFont="1" applyBorder="1" applyAlignment="1">
      <alignment horizontal="center"/>
    </xf>
    <xf numFmtId="3" fontId="0" fillId="0" borderId="0" xfId="0" applyNumberFormat="1" applyAlignment="1">
      <alignment horizontal="right"/>
    </xf>
    <xf numFmtId="3" fontId="0" fillId="0" borderId="2" xfId="0" applyNumberFormat="1" applyBorder="1" applyAlignment="1">
      <alignment horizontal="right"/>
    </xf>
    <xf numFmtId="164" fontId="0" fillId="0" borderId="5" xfId="0" applyNumberFormat="1" applyBorder="1" applyAlignment="1">
      <alignment horizontal="right" indent="1"/>
    </xf>
    <xf numFmtId="164" fontId="0" fillId="0" borderId="6" xfId="0" applyNumberFormat="1" applyBorder="1" applyAlignment="1">
      <alignment horizontal="right" indent="1"/>
    </xf>
    <xf numFmtId="0" fontId="1" fillId="2" borderId="3" xfId="0" applyFont="1" applyFill="1" applyBorder="1" applyAlignment="1">
      <alignment horizontal="center" wrapText="1"/>
    </xf>
    <xf numFmtId="3" fontId="0" fillId="0" borderId="5" xfId="0" applyNumberFormat="1" applyBorder="1"/>
    <xf numFmtId="3" fontId="0" fillId="0" borderId="6" xfId="0" applyNumberFormat="1" applyBorder="1"/>
    <xf numFmtId="3" fontId="0" fillId="0" borderId="7" xfId="0" applyNumberFormat="1" applyBorder="1"/>
    <xf numFmtId="0" fontId="2" fillId="0" borderId="9"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3" fontId="0" fillId="0" borderId="9" xfId="0" applyNumberFormat="1" applyBorder="1"/>
    <xf numFmtId="3" fontId="0" fillId="0" borderId="0" xfId="0" applyNumberFormat="1" applyBorder="1"/>
    <xf numFmtId="165" fontId="0" fillId="0" borderId="0" xfId="0" applyNumberFormat="1" applyAlignment="1">
      <alignment horizontal="right" indent="1"/>
    </xf>
    <xf numFmtId="0" fontId="0" fillId="0" borderId="6" xfId="0" applyBorder="1"/>
    <xf numFmtId="165" fontId="0" fillId="0" borderId="6" xfId="0" applyNumberFormat="1" applyBorder="1" applyAlignment="1">
      <alignment horizontal="right" indent="1"/>
    </xf>
    <xf numFmtId="0" fontId="1" fillId="0" borderId="1" xfId="0" applyFont="1" applyBorder="1" applyAlignment="1">
      <alignment horizontal="center"/>
    </xf>
    <xf numFmtId="0" fontId="0" fillId="0" borderId="0" xfId="0" applyAlignment="1">
      <alignment wrapText="1"/>
    </xf>
    <xf numFmtId="0" fontId="1"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1" fillId="0" borderId="8" xfId="0" applyFont="1" applyBorder="1" applyAlignment="1">
      <alignment horizontal="center"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abSelected="1" workbookViewId="0">
      <selection activeCell="A33" sqref="A33"/>
    </sheetView>
  </sheetViews>
  <sheetFormatPr defaultRowHeight="15" x14ac:dyDescent="0.25"/>
  <cols>
    <col min="1" max="1" width="31.5703125" customWidth="1"/>
    <col min="2" max="2" width="8.7109375" customWidth="1"/>
    <col min="3" max="3" width="8.28515625" customWidth="1"/>
    <col min="4" max="4" width="8.7109375" customWidth="1"/>
    <col min="5" max="5" width="8.28515625" customWidth="1"/>
    <col min="6" max="6" width="8.7109375" customWidth="1"/>
    <col min="7" max="7" width="8.28515625" customWidth="1"/>
    <col min="8" max="8" width="8.7109375" customWidth="1"/>
    <col min="9" max="9" width="8.28515625" customWidth="1"/>
    <col min="10" max="10" width="8.7109375" customWidth="1"/>
    <col min="11" max="11" width="8.28515625" customWidth="1"/>
    <col min="12" max="12" width="8.7109375" customWidth="1"/>
    <col min="13" max="13" width="8.28515625" customWidth="1"/>
  </cols>
  <sheetData>
    <row r="1" spans="1:13" x14ac:dyDescent="0.25">
      <c r="A1" t="s">
        <v>76</v>
      </c>
    </row>
    <row r="2" spans="1:13" x14ac:dyDescent="0.25">
      <c r="A2" s="1" t="s">
        <v>61</v>
      </c>
    </row>
    <row r="4" spans="1:13" ht="15" customHeight="1" x14ac:dyDescent="0.25">
      <c r="B4" s="34" t="s">
        <v>72</v>
      </c>
      <c r="C4" s="34"/>
      <c r="D4" s="34" t="s">
        <v>62</v>
      </c>
      <c r="E4" s="34"/>
      <c r="F4" s="34" t="s">
        <v>63</v>
      </c>
      <c r="G4" s="34"/>
      <c r="H4" s="34" t="s">
        <v>64</v>
      </c>
      <c r="I4" s="34"/>
      <c r="J4" s="34" t="s">
        <v>65</v>
      </c>
      <c r="K4" s="34"/>
      <c r="L4" s="34" t="s">
        <v>66</v>
      </c>
      <c r="M4" s="34"/>
    </row>
    <row r="5" spans="1:13" x14ac:dyDescent="0.25">
      <c r="B5" s="3" t="s">
        <v>20</v>
      </c>
      <c r="C5" s="3" t="s">
        <v>21</v>
      </c>
      <c r="D5" s="3" t="s">
        <v>20</v>
      </c>
      <c r="E5" s="3" t="s">
        <v>21</v>
      </c>
      <c r="F5" s="3" t="s">
        <v>20</v>
      </c>
      <c r="G5" s="3" t="s">
        <v>21</v>
      </c>
      <c r="H5" s="3" t="s">
        <v>20</v>
      </c>
      <c r="I5" s="3" t="s">
        <v>21</v>
      </c>
      <c r="J5" s="3" t="s">
        <v>20</v>
      </c>
      <c r="K5" s="3" t="s">
        <v>21</v>
      </c>
      <c r="L5" s="3" t="s">
        <v>20</v>
      </c>
      <c r="M5" s="3" t="s">
        <v>21</v>
      </c>
    </row>
    <row r="6" spans="1:13" x14ac:dyDescent="0.25">
      <c r="A6" t="s">
        <v>1</v>
      </c>
      <c r="B6" s="4">
        <v>227381</v>
      </c>
      <c r="C6" s="6">
        <f>ROUND(100*(B6/B$11),3)</f>
        <v>28.645</v>
      </c>
      <c r="D6" s="4">
        <v>272660.61477199994</v>
      </c>
      <c r="E6" s="6">
        <f>ROUND(100*(D6/D$11),3)</f>
        <v>27.611000000000001</v>
      </c>
      <c r="F6" s="4">
        <v>279424</v>
      </c>
      <c r="G6" s="6">
        <f>ROUND(100*(F6/F$11),3)</f>
        <v>24.986999999999998</v>
      </c>
      <c r="H6" s="4">
        <v>284870</v>
      </c>
      <c r="I6" s="6">
        <f>ROUND(100*(H6/H$11),3)</f>
        <v>24.823</v>
      </c>
      <c r="J6" s="4">
        <v>281984</v>
      </c>
      <c r="K6" s="6">
        <f>ROUND(100*(J6/J$11),3)</f>
        <v>21.753</v>
      </c>
      <c r="L6" s="4">
        <v>278825</v>
      </c>
      <c r="M6" s="6">
        <f>ROUND(100*(L6/L$11),3)</f>
        <v>20.288</v>
      </c>
    </row>
    <row r="7" spans="1:13" x14ac:dyDescent="0.25">
      <c r="A7" t="s">
        <v>2</v>
      </c>
      <c r="B7" s="4">
        <v>126300</v>
      </c>
      <c r="C7" s="6">
        <f t="shared" ref="C7:E10" si="0">ROUND(100*(B7/B$11),3)</f>
        <v>15.911</v>
      </c>
      <c r="D7" s="4">
        <v>112592.68892200002</v>
      </c>
      <c r="E7" s="6">
        <f t="shared" si="0"/>
        <v>11.401999999999999</v>
      </c>
      <c r="F7" s="4">
        <v>114278</v>
      </c>
      <c r="G7" s="6">
        <f t="shared" ref="G7:G10" si="1">ROUND(100*(F7/F$11),3)</f>
        <v>10.218999999999999</v>
      </c>
      <c r="H7" s="4">
        <v>110311</v>
      </c>
      <c r="I7" s="6">
        <f t="shared" ref="I7:M10" si="2">ROUND(100*(H7/H$11),3)</f>
        <v>9.6120000000000001</v>
      </c>
      <c r="J7" s="4">
        <v>114855</v>
      </c>
      <c r="K7" s="6">
        <f t="shared" si="2"/>
        <v>8.86</v>
      </c>
      <c r="L7" s="4">
        <v>125811</v>
      </c>
      <c r="M7" s="6">
        <f t="shared" si="2"/>
        <v>9.1539999999999999</v>
      </c>
    </row>
    <row r="8" spans="1:13" x14ac:dyDescent="0.25">
      <c r="A8" t="s">
        <v>3</v>
      </c>
      <c r="B8" s="4">
        <v>80883</v>
      </c>
      <c r="C8" s="6">
        <f t="shared" si="0"/>
        <v>10.189</v>
      </c>
      <c r="D8" s="4">
        <v>139172.696306</v>
      </c>
      <c r="E8" s="6">
        <f t="shared" si="0"/>
        <v>14.093</v>
      </c>
      <c r="F8" s="4">
        <v>152004</v>
      </c>
      <c r="G8" s="6">
        <f t="shared" si="1"/>
        <v>13.593</v>
      </c>
      <c r="H8" s="4">
        <v>155641</v>
      </c>
      <c r="I8" s="6">
        <f t="shared" si="2"/>
        <v>13.561999999999999</v>
      </c>
      <c r="J8" s="4">
        <v>196535</v>
      </c>
      <c r="K8" s="6">
        <f t="shared" si="2"/>
        <v>15.162000000000001</v>
      </c>
      <c r="L8" s="4">
        <v>213232</v>
      </c>
      <c r="M8" s="6">
        <f t="shared" si="2"/>
        <v>15.515000000000001</v>
      </c>
    </row>
    <row r="9" spans="1:13" x14ac:dyDescent="0.25">
      <c r="A9" t="s">
        <v>4</v>
      </c>
      <c r="B9" s="4">
        <v>199139</v>
      </c>
      <c r="C9" s="6">
        <f t="shared" si="0"/>
        <v>25.087</v>
      </c>
      <c r="D9" s="4">
        <v>299794</v>
      </c>
      <c r="E9" s="6">
        <f t="shared" si="0"/>
        <v>30.358000000000001</v>
      </c>
      <c r="F9" s="4">
        <v>369768</v>
      </c>
      <c r="G9" s="6">
        <f t="shared" si="1"/>
        <v>33.064999999999998</v>
      </c>
      <c r="H9" s="4">
        <v>380884</v>
      </c>
      <c r="I9" s="6">
        <f t="shared" si="2"/>
        <v>33.189</v>
      </c>
      <c r="J9" s="4">
        <v>460377</v>
      </c>
      <c r="K9" s="6">
        <f t="shared" si="2"/>
        <v>35.515000000000001</v>
      </c>
      <c r="L9" s="4">
        <v>495315</v>
      </c>
      <c r="M9" s="6">
        <f t="shared" si="2"/>
        <v>36.040999999999997</v>
      </c>
    </row>
    <row r="10" spans="1:13" x14ac:dyDescent="0.25">
      <c r="A10" t="s">
        <v>5</v>
      </c>
      <c r="B10" s="4">
        <v>160086</v>
      </c>
      <c r="C10" s="6">
        <f t="shared" si="0"/>
        <v>20.167000000000002</v>
      </c>
      <c r="D10" s="4">
        <v>163298</v>
      </c>
      <c r="E10" s="6">
        <f t="shared" si="0"/>
        <v>16.536000000000001</v>
      </c>
      <c r="F10" s="4">
        <v>202819</v>
      </c>
      <c r="G10" s="6">
        <f t="shared" si="1"/>
        <v>18.135999999999999</v>
      </c>
      <c r="H10" s="4">
        <v>215909</v>
      </c>
      <c r="I10" s="6">
        <f t="shared" si="2"/>
        <v>18.814</v>
      </c>
      <c r="J10" s="4">
        <v>242525</v>
      </c>
      <c r="K10" s="6">
        <f t="shared" si="2"/>
        <v>18.709</v>
      </c>
      <c r="L10" s="4">
        <v>261136</v>
      </c>
      <c r="M10" s="6">
        <f t="shared" si="2"/>
        <v>19.001000000000001</v>
      </c>
    </row>
    <row r="11" spans="1:13" x14ac:dyDescent="0.25">
      <c r="A11" s="2" t="s">
        <v>6</v>
      </c>
      <c r="B11" s="5">
        <f>SUM(B6:B10)</f>
        <v>793789</v>
      </c>
      <c r="C11" s="7">
        <f t="shared" ref="C11:M11" si="3">SUM(C6:C10)</f>
        <v>99.998999999999995</v>
      </c>
      <c r="D11" s="5">
        <f t="shared" si="3"/>
        <v>987518</v>
      </c>
      <c r="E11" s="7">
        <f t="shared" si="3"/>
        <v>100</v>
      </c>
      <c r="F11" s="5">
        <f t="shared" si="3"/>
        <v>1118293</v>
      </c>
      <c r="G11" s="7">
        <f t="shared" si="3"/>
        <v>99.999999999999986</v>
      </c>
      <c r="H11" s="5">
        <f t="shared" si="3"/>
        <v>1147615</v>
      </c>
      <c r="I11" s="7">
        <f t="shared" si="3"/>
        <v>100</v>
      </c>
      <c r="J11" s="5">
        <f t="shared" si="3"/>
        <v>1296276</v>
      </c>
      <c r="K11" s="7">
        <f t="shared" si="3"/>
        <v>99.998999999999995</v>
      </c>
      <c r="L11" s="5">
        <f t="shared" si="3"/>
        <v>1374319</v>
      </c>
      <c r="M11" s="7">
        <f t="shared" si="3"/>
        <v>99.998999999999995</v>
      </c>
    </row>
    <row r="12" spans="1:13" x14ac:dyDescent="0.25">
      <c r="C12" s="8"/>
      <c r="E12" s="8"/>
      <c r="G12" s="8"/>
      <c r="I12" s="8"/>
    </row>
    <row r="13" spans="1:13" x14ac:dyDescent="0.25">
      <c r="A13" t="s">
        <v>7</v>
      </c>
      <c r="B13" s="4">
        <f>SUM(B8:B10)</f>
        <v>440108</v>
      </c>
      <c r="C13" s="6">
        <f>100*(B13/B$11)</f>
        <v>55.443952990026311</v>
      </c>
      <c r="D13" s="4">
        <f t="shared" ref="D13" si="4">SUM(D8:D10)</f>
        <v>602264.696306</v>
      </c>
      <c r="E13" s="6">
        <f t="shared" ref="E13" si="5">100*(D13/D$11)</f>
        <v>60.987718330805109</v>
      </c>
      <c r="F13" s="4">
        <f t="shared" ref="F13" si="6">SUM(F8:F10)</f>
        <v>724591</v>
      </c>
      <c r="G13" s="6">
        <f t="shared" ref="G13" si="7">100*(F13/F$11)</f>
        <v>64.794378575203453</v>
      </c>
      <c r="H13" s="4">
        <f t="shared" ref="H13:L13" si="8">SUM(H8:H10)</f>
        <v>752434</v>
      </c>
      <c r="I13" s="6">
        <f t="shared" ref="I13" si="9">100*(H13/H$11)</f>
        <v>65.565019627662593</v>
      </c>
      <c r="J13" s="4">
        <f t="shared" si="8"/>
        <v>899437</v>
      </c>
      <c r="K13" s="6">
        <f t="shared" ref="K13" si="10">100*(J13/J$11)</f>
        <v>69.386226390058908</v>
      </c>
      <c r="L13" s="4">
        <f t="shared" si="8"/>
        <v>969683</v>
      </c>
      <c r="M13" s="6">
        <f t="shared" ref="M13" si="11">100*(L13/L$11)</f>
        <v>70.557345128751038</v>
      </c>
    </row>
    <row r="15" spans="1:13" ht="15" customHeight="1" x14ac:dyDescent="0.25">
      <c r="B15" s="34" t="s">
        <v>67</v>
      </c>
      <c r="C15" s="34"/>
      <c r="D15" s="34" t="s">
        <v>68</v>
      </c>
      <c r="E15" s="34"/>
      <c r="F15" s="34" t="s">
        <v>69</v>
      </c>
      <c r="G15" s="34"/>
      <c r="H15" s="34" t="s">
        <v>70</v>
      </c>
      <c r="I15" s="34"/>
      <c r="J15" s="34" t="s">
        <v>71</v>
      </c>
      <c r="K15" s="34"/>
    </row>
    <row r="16" spans="1:13" x14ac:dyDescent="0.25">
      <c r="B16" s="3" t="s">
        <v>20</v>
      </c>
      <c r="C16" s="3" t="s">
        <v>21</v>
      </c>
      <c r="D16" s="3" t="s">
        <v>20</v>
      </c>
      <c r="E16" s="3" t="s">
        <v>21</v>
      </c>
      <c r="F16" s="3" t="s">
        <v>20</v>
      </c>
      <c r="G16" s="3" t="s">
        <v>21</v>
      </c>
      <c r="H16" s="3" t="s">
        <v>20</v>
      </c>
      <c r="I16" s="3" t="s">
        <v>21</v>
      </c>
      <c r="J16" s="3" t="s">
        <v>20</v>
      </c>
      <c r="K16" s="3" t="s">
        <v>21</v>
      </c>
    </row>
    <row r="17" spans="1:13" x14ac:dyDescent="0.25">
      <c r="A17" t="s">
        <v>1</v>
      </c>
      <c r="B17" s="4">
        <v>282429</v>
      </c>
      <c r="C17" s="6">
        <f>ROUND(100*(B17/B$22),3)</f>
        <v>19.260999999999999</v>
      </c>
      <c r="D17" s="4">
        <v>283434</v>
      </c>
      <c r="E17" s="6">
        <f>ROUND(100*(D17/D$22),3)</f>
        <v>17.808</v>
      </c>
      <c r="F17" s="4">
        <v>290581</v>
      </c>
      <c r="G17" s="6">
        <f>ROUND(100*(F17/F$22),3)</f>
        <v>17.190000000000001</v>
      </c>
      <c r="H17" s="4">
        <v>297460</v>
      </c>
      <c r="I17" s="6">
        <f>ROUND(100*(H17/H$22),3)</f>
        <v>16.818999999999999</v>
      </c>
      <c r="J17" s="4">
        <v>308103</v>
      </c>
      <c r="K17" s="6">
        <f>ROUND(100*(J17/J$22),3)</f>
        <v>16.634</v>
      </c>
    </row>
    <row r="18" spans="1:13" x14ac:dyDescent="0.25">
      <c r="A18" t="s">
        <v>2</v>
      </c>
      <c r="B18" s="4">
        <v>128602</v>
      </c>
      <c r="C18" s="6">
        <f t="shared" ref="C18:E21" si="12">ROUND(100*(B18/B$22),3)</f>
        <v>8.77</v>
      </c>
      <c r="D18" s="4">
        <v>131140</v>
      </c>
      <c r="E18" s="6">
        <f t="shared" si="12"/>
        <v>8.2390000000000008</v>
      </c>
      <c r="F18" s="4">
        <v>134826</v>
      </c>
      <c r="G18" s="6">
        <f t="shared" ref="G18:G21" si="13">ROUND(100*(F18/F$22),3)</f>
        <v>7.976</v>
      </c>
      <c r="H18" s="4">
        <v>135250</v>
      </c>
      <c r="I18" s="6">
        <f t="shared" ref="I18:K21" si="14">ROUND(100*(H18/H$22),3)</f>
        <v>7.6470000000000002</v>
      </c>
      <c r="J18" s="4">
        <v>128199</v>
      </c>
      <c r="K18" s="6">
        <f t="shared" si="14"/>
        <v>6.9210000000000003</v>
      </c>
    </row>
    <row r="19" spans="1:13" x14ac:dyDescent="0.25">
      <c r="A19" t="s">
        <v>3</v>
      </c>
      <c r="B19" s="4">
        <v>219388</v>
      </c>
      <c r="C19" s="6">
        <f t="shared" si="12"/>
        <v>14.961</v>
      </c>
      <c r="D19" s="4">
        <v>235171</v>
      </c>
      <c r="E19" s="6">
        <f t="shared" si="12"/>
        <v>14.775</v>
      </c>
      <c r="F19" s="4">
        <v>251361</v>
      </c>
      <c r="G19" s="6">
        <f t="shared" si="13"/>
        <v>14.87</v>
      </c>
      <c r="H19" s="4">
        <v>266441</v>
      </c>
      <c r="I19" s="6">
        <f t="shared" si="14"/>
        <v>15.065</v>
      </c>
      <c r="J19" s="4">
        <v>290749</v>
      </c>
      <c r="K19" s="6">
        <f t="shared" si="14"/>
        <v>15.696999999999999</v>
      </c>
    </row>
    <row r="20" spans="1:13" x14ac:dyDescent="0.25">
      <c r="A20" t="s">
        <v>4</v>
      </c>
      <c r="B20" s="4">
        <v>543137</v>
      </c>
      <c r="C20" s="6">
        <f t="shared" si="12"/>
        <v>37.04</v>
      </c>
      <c r="D20" s="4">
        <v>624753</v>
      </c>
      <c r="E20" s="6">
        <f t="shared" si="12"/>
        <v>39.252000000000002</v>
      </c>
      <c r="F20" s="4">
        <v>684668</v>
      </c>
      <c r="G20" s="6">
        <f t="shared" si="13"/>
        <v>40.503</v>
      </c>
      <c r="H20" s="4">
        <v>727098</v>
      </c>
      <c r="I20" s="6">
        <f t="shared" si="14"/>
        <v>41.110999999999997</v>
      </c>
      <c r="J20" s="4">
        <v>768430</v>
      </c>
      <c r="K20" s="6">
        <f t="shared" si="14"/>
        <v>41.487000000000002</v>
      </c>
    </row>
    <row r="21" spans="1:13" x14ac:dyDescent="0.25">
      <c r="A21" t="s">
        <v>5</v>
      </c>
      <c r="B21" s="4">
        <v>292801</v>
      </c>
      <c r="C21" s="6">
        <f t="shared" si="12"/>
        <v>19.968</v>
      </c>
      <c r="D21" s="4">
        <v>317146</v>
      </c>
      <c r="E21" s="6">
        <f t="shared" si="12"/>
        <v>19.925999999999998</v>
      </c>
      <c r="F21" s="4">
        <v>328979</v>
      </c>
      <c r="G21" s="6">
        <f t="shared" si="13"/>
        <v>19.460999999999999</v>
      </c>
      <c r="H21" s="4">
        <v>342393</v>
      </c>
      <c r="I21" s="6">
        <f t="shared" si="14"/>
        <v>19.359000000000002</v>
      </c>
      <c r="J21" s="4">
        <v>356743</v>
      </c>
      <c r="K21" s="6">
        <f t="shared" si="14"/>
        <v>19.260000000000002</v>
      </c>
    </row>
    <row r="22" spans="1:13" x14ac:dyDescent="0.25">
      <c r="A22" s="2" t="s">
        <v>6</v>
      </c>
      <c r="B22" s="5">
        <f t="shared" ref="B22:F22" si="15">SUM(B17:B21)</f>
        <v>1466357</v>
      </c>
      <c r="C22" s="7">
        <f t="shared" si="15"/>
        <v>100</v>
      </c>
      <c r="D22" s="5">
        <f t="shared" si="15"/>
        <v>1591644</v>
      </c>
      <c r="E22" s="7">
        <f t="shared" ref="E22" si="16">SUM(E17:E21)</f>
        <v>100.00000000000001</v>
      </c>
      <c r="F22" s="5">
        <f t="shared" si="15"/>
        <v>1690415</v>
      </c>
      <c r="G22" s="7">
        <f t="shared" ref="G22:I22" si="17">SUM(G17:G21)</f>
        <v>100</v>
      </c>
      <c r="H22" s="5">
        <f t="shared" si="17"/>
        <v>1768642</v>
      </c>
      <c r="I22" s="7">
        <f t="shared" si="17"/>
        <v>100.001</v>
      </c>
      <c r="J22" s="5">
        <f t="shared" ref="J22:K22" si="18">SUM(J17:J21)</f>
        <v>1852224</v>
      </c>
      <c r="K22" s="7">
        <f t="shared" si="18"/>
        <v>99.999000000000009</v>
      </c>
    </row>
    <row r="23" spans="1:13" x14ac:dyDescent="0.25">
      <c r="C23" s="8"/>
      <c r="E23" s="8"/>
      <c r="G23" s="8"/>
      <c r="I23" s="8"/>
      <c r="K23" s="8"/>
    </row>
    <row r="24" spans="1:13" x14ac:dyDescent="0.25">
      <c r="A24" t="s">
        <v>7</v>
      </c>
      <c r="B24" s="4">
        <f t="shared" ref="B24" si="19">SUM(B19:B21)</f>
        <v>1055326</v>
      </c>
      <c r="C24" s="6">
        <f>100*(B24/B$22)</f>
        <v>71.969240778337067</v>
      </c>
      <c r="D24" s="4">
        <f t="shared" ref="D24" si="20">SUM(D19:D21)</f>
        <v>1177070</v>
      </c>
      <c r="E24" s="6">
        <f>100*(D24/D$22)</f>
        <v>73.953095038840345</v>
      </c>
      <c r="F24" s="4">
        <f t="shared" ref="F24" si="21">SUM(F19:F21)</f>
        <v>1265008</v>
      </c>
      <c r="G24" s="6">
        <f>100*(F24/F$22)</f>
        <v>74.834167941008573</v>
      </c>
      <c r="H24" s="4">
        <f t="shared" ref="H24:J24" si="22">SUM(H19:H21)</f>
        <v>1335932</v>
      </c>
      <c r="I24" s="6">
        <f>100*(H24/H$22)</f>
        <v>75.534336513551068</v>
      </c>
      <c r="J24" s="4">
        <f t="shared" si="22"/>
        <v>1415922</v>
      </c>
      <c r="K24" s="6">
        <f>100*(J24/J$22)</f>
        <v>76.444425728205658</v>
      </c>
    </row>
    <row r="26" spans="1:13" x14ac:dyDescent="0.25">
      <c r="A26" s="1" t="s">
        <v>8</v>
      </c>
    </row>
    <row r="27" spans="1:13" ht="30" customHeight="1" x14ac:dyDescent="0.25">
      <c r="A27" s="35" t="s">
        <v>75</v>
      </c>
      <c r="B27" s="35"/>
      <c r="C27" s="35"/>
      <c r="D27" s="35"/>
      <c r="E27" s="35"/>
      <c r="F27" s="35"/>
      <c r="G27" s="35"/>
      <c r="H27" s="35"/>
      <c r="I27" s="35"/>
      <c r="J27" s="35"/>
      <c r="K27" s="35"/>
      <c r="L27" s="35"/>
      <c r="M27" s="35"/>
    </row>
    <row r="29" spans="1:13" x14ac:dyDescent="0.25">
      <c r="A29" s="1" t="s">
        <v>9</v>
      </c>
    </row>
    <row r="30" spans="1:13" x14ac:dyDescent="0.25">
      <c r="A30" t="s">
        <v>73</v>
      </c>
    </row>
    <row r="31" spans="1:13" x14ac:dyDescent="0.25">
      <c r="A31" t="s">
        <v>74</v>
      </c>
    </row>
    <row r="32" spans="1:13" x14ac:dyDescent="0.25">
      <c r="A32" t="s">
        <v>22</v>
      </c>
    </row>
  </sheetData>
  <mergeCells count="12">
    <mergeCell ref="J4:K4"/>
    <mergeCell ref="L4:M4"/>
    <mergeCell ref="J15:K15"/>
    <mergeCell ref="A27:M27"/>
    <mergeCell ref="B4:C4"/>
    <mergeCell ref="D4:E4"/>
    <mergeCell ref="F4:G4"/>
    <mergeCell ref="H4:I4"/>
    <mergeCell ref="B15:C15"/>
    <mergeCell ref="D15:E15"/>
    <mergeCell ref="F15:G15"/>
    <mergeCell ref="H15:I15"/>
  </mergeCells>
  <pageMargins left="0.51181102362204722" right="0.51181102362204722" top="0.55118110236220474" bottom="0.55118110236220474" header="0.31496062992125984" footer="0.31496062992125984"/>
  <pageSetup scale="95" fitToHeight="0" orientation="landscape" r:id="rId1"/>
  <headerFooter>
    <oddFooter>&amp;LAmerican Association of University Professors&amp;CThe Employment Status of Instructional Staff, Fall 2011&amp;RApril 2014, Page 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C6" sqref="C6"/>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99</v>
      </c>
    </row>
    <row r="2" spans="1:9" x14ac:dyDescent="0.25">
      <c r="A2" s="1" t="s">
        <v>100</v>
      </c>
    </row>
    <row r="4" spans="1:9" ht="30" customHeight="1" x14ac:dyDescent="0.25">
      <c r="A4" s="9" t="s">
        <v>28</v>
      </c>
      <c r="B4" s="36" t="s">
        <v>29</v>
      </c>
      <c r="C4" s="36"/>
      <c r="D4" s="36" t="s">
        <v>30</v>
      </c>
      <c r="E4" s="36"/>
      <c r="F4" s="36" t="s">
        <v>13</v>
      </c>
      <c r="G4" s="36"/>
      <c r="H4" s="36" t="s">
        <v>25</v>
      </c>
      <c r="I4" s="36"/>
    </row>
    <row r="5" spans="1:9" x14ac:dyDescent="0.25">
      <c r="B5" s="11" t="s">
        <v>20</v>
      </c>
      <c r="C5" s="11" t="s">
        <v>21</v>
      </c>
      <c r="D5" s="11" t="s">
        <v>20</v>
      </c>
      <c r="E5" s="11" t="s">
        <v>21</v>
      </c>
      <c r="F5" s="11" t="s">
        <v>20</v>
      </c>
      <c r="G5" s="11" t="s">
        <v>21</v>
      </c>
      <c r="H5" s="11" t="s">
        <v>20</v>
      </c>
      <c r="I5" s="11" t="s">
        <v>21</v>
      </c>
    </row>
    <row r="6" spans="1:9" x14ac:dyDescent="0.25">
      <c r="A6" t="s">
        <v>1</v>
      </c>
      <c r="B6" s="4">
        <v>98727</v>
      </c>
      <c r="C6" s="6">
        <f>ROUND(100*(B6/B$10),3)</f>
        <v>35.115000000000002</v>
      </c>
      <c r="D6" s="4">
        <v>8715</v>
      </c>
      <c r="E6" s="6">
        <f>ROUND(100*(D6/D$10),3)</f>
        <v>37.895000000000003</v>
      </c>
      <c r="F6" s="4">
        <v>48265</v>
      </c>
      <c r="G6" s="6">
        <f>ROUND(100*(F6/F$10),3)</f>
        <v>30.841000000000001</v>
      </c>
      <c r="H6" s="4">
        <v>7833</v>
      </c>
      <c r="I6" s="6">
        <f>ROUND(100*(H6/H$10),3)</f>
        <v>25.170999999999999</v>
      </c>
    </row>
    <row r="7" spans="1:9" x14ac:dyDescent="0.25">
      <c r="A7" t="s">
        <v>2</v>
      </c>
      <c r="B7" s="4">
        <v>34385</v>
      </c>
      <c r="C7" s="6">
        <f>ROUND(100*(B7/B$10),3)</f>
        <v>12.23</v>
      </c>
      <c r="D7" s="4">
        <v>3680</v>
      </c>
      <c r="E7" s="6">
        <f>ROUND(100*(D7/D$10),3)</f>
        <v>16.001000000000001</v>
      </c>
      <c r="F7" s="4">
        <v>21562</v>
      </c>
      <c r="G7" s="6">
        <f>ROUND(100*(F7/F$10),3)</f>
        <v>13.778</v>
      </c>
      <c r="H7" s="4">
        <v>4123</v>
      </c>
      <c r="I7" s="6">
        <f>ROUND(100*(H7/H$10),3)</f>
        <v>13.249000000000001</v>
      </c>
    </row>
    <row r="8" spans="1:9" x14ac:dyDescent="0.25">
      <c r="A8" t="s">
        <v>3</v>
      </c>
      <c r="B8" s="4">
        <v>74872</v>
      </c>
      <c r="C8" s="6">
        <f>ROUND(100*(B8/B$10),3)</f>
        <v>26.63</v>
      </c>
      <c r="D8" s="4">
        <v>3921</v>
      </c>
      <c r="E8" s="6">
        <f>ROUND(100*(D8/D$10),3)</f>
        <v>17.048999999999999</v>
      </c>
      <c r="F8" s="4">
        <v>19110</v>
      </c>
      <c r="G8" s="6">
        <f>ROUND(100*(F8/F$10),3)</f>
        <v>12.211</v>
      </c>
      <c r="H8" s="4">
        <v>3551</v>
      </c>
      <c r="I8" s="6">
        <f>ROUND(100*(H8/H$10),3)</f>
        <v>11.411</v>
      </c>
    </row>
    <row r="9" spans="1:9" x14ac:dyDescent="0.25">
      <c r="A9" t="s">
        <v>4</v>
      </c>
      <c r="B9" s="4">
        <v>73168</v>
      </c>
      <c r="C9" s="6">
        <f>ROUND(100*(B9/B$10),3)</f>
        <v>26.024000000000001</v>
      </c>
      <c r="D9" s="4">
        <v>6682</v>
      </c>
      <c r="E9" s="6">
        <f>ROUND(100*(D9/D$10),3)</f>
        <v>29.055</v>
      </c>
      <c r="F9" s="4">
        <v>67557</v>
      </c>
      <c r="G9" s="6">
        <f>ROUND(100*(F9/F$10),3)</f>
        <v>43.168999999999997</v>
      </c>
      <c r="H9" s="4">
        <v>15612</v>
      </c>
      <c r="I9" s="6">
        <f>ROUND(100*(H9/H$10),3)</f>
        <v>50.168999999999997</v>
      </c>
    </row>
    <row r="10" spans="1:9" x14ac:dyDescent="0.25">
      <c r="A10" s="2" t="s">
        <v>6</v>
      </c>
      <c r="B10" s="5">
        <f t="shared" ref="B10:I10" si="0">SUM(B6:B9)</f>
        <v>281152</v>
      </c>
      <c r="C10" s="7">
        <f t="shared" si="0"/>
        <v>99.998999999999995</v>
      </c>
      <c r="D10" s="5">
        <f t="shared" si="0"/>
        <v>22998</v>
      </c>
      <c r="E10" s="7">
        <f t="shared" si="0"/>
        <v>100</v>
      </c>
      <c r="F10" s="5">
        <f t="shared" si="0"/>
        <v>156494</v>
      </c>
      <c r="G10" s="7">
        <f t="shared" si="0"/>
        <v>99.998999999999995</v>
      </c>
      <c r="H10" s="5">
        <f t="shared" si="0"/>
        <v>31119</v>
      </c>
      <c r="I10" s="7">
        <f t="shared" si="0"/>
        <v>100</v>
      </c>
    </row>
    <row r="11" spans="1:9" x14ac:dyDescent="0.25">
      <c r="C11" s="8"/>
      <c r="E11" s="8"/>
      <c r="G11" s="8"/>
      <c r="I11" s="8"/>
    </row>
    <row r="12" spans="1:9" x14ac:dyDescent="0.25">
      <c r="A12" t="s">
        <v>79</v>
      </c>
      <c r="B12" s="4">
        <f>SUM(B8:B9)</f>
        <v>148040</v>
      </c>
      <c r="C12" s="6">
        <f>100*(B12/B$10)</f>
        <v>52.654791714090599</v>
      </c>
      <c r="D12" s="4">
        <f>SUM(D8:D9)</f>
        <v>10603</v>
      </c>
      <c r="E12" s="6">
        <f>100*(D12/D$10)</f>
        <v>46.104009044264721</v>
      </c>
      <c r="F12" s="4">
        <f>SUM(F8:F9)</f>
        <v>86667</v>
      </c>
      <c r="G12" s="6">
        <f t="shared" ref="G12" si="1">100*(F12/F$10)</f>
        <v>55.380397970529231</v>
      </c>
      <c r="H12" s="4">
        <f>SUM(H8:H9)</f>
        <v>19163</v>
      </c>
      <c r="I12" s="6">
        <f t="shared" ref="I12" si="2">100*(H12/H$10)</f>
        <v>61.579742279636243</v>
      </c>
    </row>
    <row r="14" spans="1:9" ht="30" customHeight="1" x14ac:dyDescent="0.25">
      <c r="B14" s="36" t="s">
        <v>26</v>
      </c>
      <c r="C14" s="36"/>
      <c r="D14" s="36" t="s">
        <v>17</v>
      </c>
      <c r="E14" s="36"/>
      <c r="F14" s="36" t="s">
        <v>18</v>
      </c>
      <c r="G14" s="36"/>
      <c r="H14" s="36" t="s">
        <v>19</v>
      </c>
      <c r="I14" s="36"/>
    </row>
    <row r="15" spans="1:9" x14ac:dyDescent="0.25">
      <c r="B15" s="11" t="s">
        <v>20</v>
      </c>
      <c r="C15" s="11" t="s">
        <v>21</v>
      </c>
      <c r="D15" s="11" t="s">
        <v>20</v>
      </c>
      <c r="E15" s="11" t="s">
        <v>21</v>
      </c>
      <c r="F15" s="11" t="s">
        <v>20</v>
      </c>
      <c r="G15" s="11" t="s">
        <v>21</v>
      </c>
      <c r="H15" s="11" t="s">
        <v>20</v>
      </c>
      <c r="I15" s="11" t="s">
        <v>21</v>
      </c>
    </row>
    <row r="16" spans="1:9" x14ac:dyDescent="0.25">
      <c r="A16" t="s">
        <v>1</v>
      </c>
      <c r="B16" s="4">
        <v>50474</v>
      </c>
      <c r="C16" s="6">
        <f>ROUND(100*(B16/B$20),3)</f>
        <v>12.317</v>
      </c>
      <c r="D16" s="4">
        <v>5872</v>
      </c>
      <c r="E16" s="6">
        <f>ROUND(100*(D16/D$20),3)</f>
        <v>17.367000000000001</v>
      </c>
      <c r="F16" s="4">
        <v>387</v>
      </c>
      <c r="G16" s="6">
        <f>ROUND(100*(F16/F$20),3)</f>
        <v>18.768000000000001</v>
      </c>
      <c r="H16" s="4">
        <f>SUM(B6,D6,F6,H6,B16,D16,F16)</f>
        <v>220273</v>
      </c>
      <c r="I16" s="6">
        <f>ROUND(100*(H16/H$20),3)</f>
        <v>23.498000000000001</v>
      </c>
    </row>
    <row r="17" spans="1:9" x14ac:dyDescent="0.25">
      <c r="A17" t="s">
        <v>2</v>
      </c>
      <c r="B17" s="4">
        <v>15830</v>
      </c>
      <c r="C17" s="6">
        <f>ROUND(100*(B17/B$20),3)</f>
        <v>3.863</v>
      </c>
      <c r="D17" s="4">
        <v>3376</v>
      </c>
      <c r="E17" s="6">
        <f>ROUND(100*(D17/D$20),3)</f>
        <v>9.9849999999999994</v>
      </c>
      <c r="F17" s="4">
        <v>216</v>
      </c>
      <c r="G17" s="6">
        <f>ROUND(100*(F17/F$20),3)</f>
        <v>10.475</v>
      </c>
      <c r="H17" s="4">
        <f>SUM(B7,D7,F7,H7,B17,D17,F17)</f>
        <v>83172</v>
      </c>
      <c r="I17" s="6">
        <f>ROUND(100*(H17/H$20),3)</f>
        <v>8.8719999999999999</v>
      </c>
    </row>
    <row r="18" spans="1:9" x14ac:dyDescent="0.25">
      <c r="A18" t="s">
        <v>3</v>
      </c>
      <c r="B18" s="4">
        <v>55292</v>
      </c>
      <c r="C18" s="6">
        <f>ROUND(100*(B18/B$20),3)</f>
        <v>13.493</v>
      </c>
      <c r="D18" s="4">
        <v>16618</v>
      </c>
      <c r="E18" s="6">
        <f>ROUND(100*(D18/D$20),3)</f>
        <v>49.15</v>
      </c>
      <c r="F18" s="4">
        <v>312</v>
      </c>
      <c r="G18" s="6">
        <f>ROUND(100*(F18/F$20),3)</f>
        <v>15.131</v>
      </c>
      <c r="H18" s="4">
        <f>SUM(B8,D8,F8,H8,B18,D18,F18)</f>
        <v>173676</v>
      </c>
      <c r="I18" s="6">
        <f>ROUND(100*(H18/H$20),3)</f>
        <v>18.527000000000001</v>
      </c>
    </row>
    <row r="19" spans="1:9" x14ac:dyDescent="0.25">
      <c r="A19" t="s">
        <v>4</v>
      </c>
      <c r="B19" s="4">
        <v>288186</v>
      </c>
      <c r="C19" s="6">
        <f>ROUND(100*(B19/B$20),3)</f>
        <v>70.326999999999998</v>
      </c>
      <c r="D19" s="4">
        <v>7945</v>
      </c>
      <c r="E19" s="6">
        <f>ROUND(100*(D19/D$20),3)</f>
        <v>23.498000000000001</v>
      </c>
      <c r="F19" s="4">
        <v>1147</v>
      </c>
      <c r="G19" s="6">
        <f>ROUND(100*(F19/F$20),3)</f>
        <v>55.625999999999998</v>
      </c>
      <c r="H19" s="4">
        <f>SUM(B9,D9,F9,H9,B19,D19,F19)</f>
        <v>460297</v>
      </c>
      <c r="I19" s="6">
        <f>ROUND(100*(H19/H$20),3)</f>
        <v>49.103000000000002</v>
      </c>
    </row>
    <row r="20" spans="1:9" x14ac:dyDescent="0.25">
      <c r="A20" s="2" t="s">
        <v>6</v>
      </c>
      <c r="B20" s="5">
        <f t="shared" ref="B20:I20" si="3">SUM(B16:B19)</f>
        <v>409782</v>
      </c>
      <c r="C20" s="7">
        <f t="shared" si="3"/>
        <v>100</v>
      </c>
      <c r="D20" s="5">
        <f t="shared" si="3"/>
        <v>33811</v>
      </c>
      <c r="E20" s="7">
        <f t="shared" si="3"/>
        <v>100</v>
      </c>
      <c r="F20" s="5">
        <f t="shared" si="3"/>
        <v>2062</v>
      </c>
      <c r="G20" s="7">
        <f t="shared" si="3"/>
        <v>100</v>
      </c>
      <c r="H20" s="5">
        <f t="shared" si="3"/>
        <v>937418</v>
      </c>
      <c r="I20" s="7">
        <f t="shared" si="3"/>
        <v>100</v>
      </c>
    </row>
    <row r="21" spans="1:9" x14ac:dyDescent="0.25">
      <c r="C21" s="8"/>
      <c r="E21" s="8"/>
      <c r="G21" s="8"/>
      <c r="I21" s="8"/>
    </row>
    <row r="22" spans="1:9" x14ac:dyDescent="0.25">
      <c r="A22" t="s">
        <v>79</v>
      </c>
      <c r="B22" s="4">
        <f>SUM(B18:B19)</f>
        <v>343478</v>
      </c>
      <c r="C22" s="6">
        <f>100*(B22/B$20)</f>
        <v>83.819689493437977</v>
      </c>
      <c r="D22" s="4">
        <f>SUM(D18:D19)</f>
        <v>24563</v>
      </c>
      <c r="E22" s="6">
        <f>100*(D22/D$20)</f>
        <v>72.647954807606993</v>
      </c>
      <c r="F22" s="4">
        <f>SUM(F18:F19)</f>
        <v>1459</v>
      </c>
      <c r="G22" s="6">
        <f>100*(F22/F$20)</f>
        <v>70.75654704170708</v>
      </c>
      <c r="H22" s="4">
        <f>SUM(H18:H19)</f>
        <v>633973</v>
      </c>
      <c r="I22" s="6">
        <f>100*(H22/H$20)</f>
        <v>67.629702011269259</v>
      </c>
    </row>
    <row r="24" spans="1:9" x14ac:dyDescent="0.25">
      <c r="A24" s="1" t="s">
        <v>8</v>
      </c>
    </row>
    <row r="25" spans="1:9" ht="30" customHeight="1" x14ac:dyDescent="0.25">
      <c r="A25" s="35" t="s">
        <v>27</v>
      </c>
      <c r="B25" s="35"/>
      <c r="C25" s="35"/>
      <c r="D25" s="35"/>
      <c r="E25" s="35"/>
      <c r="F25" s="35"/>
      <c r="G25" s="35"/>
      <c r="H25" s="35"/>
      <c r="I25" s="35"/>
    </row>
    <row r="27" spans="1:9" x14ac:dyDescent="0.25">
      <c r="A27" s="1" t="s">
        <v>9</v>
      </c>
    </row>
    <row r="28" spans="1:9" x14ac:dyDescent="0.25">
      <c r="A28" t="s">
        <v>10</v>
      </c>
    </row>
    <row r="29" spans="1:9" x14ac:dyDescent="0.25">
      <c r="A29" t="s">
        <v>60</v>
      </c>
    </row>
    <row r="30" spans="1:9"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C6" sqref="C6"/>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101</v>
      </c>
    </row>
    <row r="2" spans="1:9" x14ac:dyDescent="0.25">
      <c r="A2" s="1" t="s">
        <v>100</v>
      </c>
    </row>
    <row r="4" spans="1:9" ht="30" customHeight="1" x14ac:dyDescent="0.25">
      <c r="A4" s="9" t="s">
        <v>92</v>
      </c>
      <c r="B4" s="36" t="s">
        <v>29</v>
      </c>
      <c r="C4" s="36"/>
      <c r="D4" s="36" t="s">
        <v>30</v>
      </c>
      <c r="E4" s="36"/>
      <c r="F4" s="36" t="s">
        <v>13</v>
      </c>
      <c r="G4" s="36"/>
      <c r="H4" s="36" t="s">
        <v>25</v>
      </c>
      <c r="I4" s="36"/>
    </row>
    <row r="5" spans="1:9" x14ac:dyDescent="0.25">
      <c r="B5" s="11" t="s">
        <v>20</v>
      </c>
      <c r="C5" s="11" t="s">
        <v>21</v>
      </c>
      <c r="D5" s="11" t="s">
        <v>20</v>
      </c>
      <c r="E5" s="11" t="s">
        <v>21</v>
      </c>
      <c r="F5" s="11" t="s">
        <v>20</v>
      </c>
      <c r="G5" s="11" t="s">
        <v>21</v>
      </c>
      <c r="H5" s="11" t="s">
        <v>20</v>
      </c>
      <c r="I5" s="11" t="s">
        <v>21</v>
      </c>
    </row>
    <row r="6" spans="1:9" x14ac:dyDescent="0.25">
      <c r="A6" t="s">
        <v>1</v>
      </c>
      <c r="B6" s="4">
        <v>32560</v>
      </c>
      <c r="C6" s="6">
        <f>ROUND(100*(B6/B$10),3)</f>
        <v>27.271000000000001</v>
      </c>
      <c r="D6" s="4">
        <v>6426</v>
      </c>
      <c r="E6" s="6">
        <f>ROUND(100*(D6/D$10),3)</f>
        <v>20.186</v>
      </c>
      <c r="F6" s="4">
        <v>22917</v>
      </c>
      <c r="G6" s="6">
        <f>ROUND(100*(F6/F$10),3)</f>
        <v>16.462</v>
      </c>
      <c r="H6" s="4">
        <v>21033</v>
      </c>
      <c r="I6" s="6">
        <f>ROUND(100*(H6/H$10),3)</f>
        <v>27.029</v>
      </c>
    </row>
    <row r="7" spans="1:9" x14ac:dyDescent="0.25">
      <c r="A7" t="s">
        <v>2</v>
      </c>
      <c r="B7" s="4">
        <v>15285</v>
      </c>
      <c r="C7" s="6">
        <f>ROUND(100*(B7/B$10),3)</f>
        <v>12.802</v>
      </c>
      <c r="D7" s="4">
        <v>2729</v>
      </c>
      <c r="E7" s="6">
        <f>ROUND(100*(D7/D$10),3)</f>
        <v>8.5730000000000004</v>
      </c>
      <c r="F7" s="4">
        <v>11895</v>
      </c>
      <c r="G7" s="6">
        <f>ROUND(100*(F7/F$10),3)</f>
        <v>8.5449999999999999</v>
      </c>
      <c r="H7" s="4">
        <v>9920</v>
      </c>
      <c r="I7" s="6">
        <f>ROUND(100*(H7/H$10),3)</f>
        <v>12.747999999999999</v>
      </c>
    </row>
    <row r="8" spans="1:9" x14ac:dyDescent="0.25">
      <c r="A8" t="s">
        <v>3</v>
      </c>
      <c r="B8" s="4">
        <v>36396</v>
      </c>
      <c r="C8" s="6">
        <f>ROUND(100*(B8/B$10),3)</f>
        <v>30.484000000000002</v>
      </c>
      <c r="D8" s="4">
        <v>4280</v>
      </c>
      <c r="E8" s="6">
        <f>ROUND(100*(D8/D$10),3)</f>
        <v>13.445</v>
      </c>
      <c r="F8" s="4">
        <v>20532</v>
      </c>
      <c r="G8" s="6">
        <f>ROUND(100*(F8/F$10),3)</f>
        <v>14.749000000000001</v>
      </c>
      <c r="H8" s="4">
        <v>14113</v>
      </c>
      <c r="I8" s="6">
        <f>ROUND(100*(H8/H$10),3)</f>
        <v>18.137</v>
      </c>
    </row>
    <row r="9" spans="1:9" x14ac:dyDescent="0.25">
      <c r="A9" t="s">
        <v>4</v>
      </c>
      <c r="B9" s="4">
        <v>35153</v>
      </c>
      <c r="C9" s="6">
        <f>ROUND(100*(B9/B$10),3)</f>
        <v>29.443000000000001</v>
      </c>
      <c r="D9" s="4">
        <v>18399</v>
      </c>
      <c r="E9" s="6">
        <f>ROUND(100*(D9/D$10),3)</f>
        <v>57.796999999999997</v>
      </c>
      <c r="F9" s="4">
        <v>83867</v>
      </c>
      <c r="G9" s="6">
        <f>ROUND(100*(F9/F$10),3)</f>
        <v>60.244999999999997</v>
      </c>
      <c r="H9" s="4">
        <v>32749</v>
      </c>
      <c r="I9" s="6">
        <f>ROUND(100*(H9/H$10),3)</f>
        <v>42.085999999999999</v>
      </c>
    </row>
    <row r="10" spans="1:9" x14ac:dyDescent="0.25">
      <c r="A10" s="2" t="s">
        <v>6</v>
      </c>
      <c r="B10" s="5">
        <f t="shared" ref="B10:I10" si="0">SUM(B6:B9)</f>
        <v>119394</v>
      </c>
      <c r="C10" s="7">
        <f t="shared" si="0"/>
        <v>100</v>
      </c>
      <c r="D10" s="5">
        <f t="shared" si="0"/>
        <v>31834</v>
      </c>
      <c r="E10" s="7">
        <f t="shared" si="0"/>
        <v>100.001</v>
      </c>
      <c r="F10" s="5">
        <f t="shared" si="0"/>
        <v>139211</v>
      </c>
      <c r="G10" s="7">
        <f t="shared" si="0"/>
        <v>100.001</v>
      </c>
      <c r="H10" s="5">
        <f t="shared" si="0"/>
        <v>77815</v>
      </c>
      <c r="I10" s="7">
        <f t="shared" si="0"/>
        <v>100</v>
      </c>
    </row>
    <row r="11" spans="1:9" x14ac:dyDescent="0.25">
      <c r="C11" s="8"/>
      <c r="E11" s="8"/>
      <c r="G11" s="8"/>
      <c r="I11" s="8"/>
    </row>
    <row r="12" spans="1:9" x14ac:dyDescent="0.25">
      <c r="A12" t="s">
        <v>79</v>
      </c>
      <c r="B12" s="4">
        <f>SUM(B8:B9)</f>
        <v>71549</v>
      </c>
      <c r="C12" s="6">
        <f>100*(B12/B$10)</f>
        <v>59.926796991473609</v>
      </c>
      <c r="D12" s="4">
        <f>SUM(D8:D9)</f>
        <v>22679</v>
      </c>
      <c r="E12" s="6">
        <f>100*(D12/D$10)</f>
        <v>71.241439969843569</v>
      </c>
      <c r="F12" s="4">
        <f>SUM(F8:F9)</f>
        <v>104399</v>
      </c>
      <c r="G12" s="6">
        <f t="shared" ref="G12" si="1">100*(F12/F$10)</f>
        <v>74.993355410132821</v>
      </c>
      <c r="H12" s="4">
        <f>SUM(H8:H9)</f>
        <v>46862</v>
      </c>
      <c r="I12" s="6">
        <f t="shared" ref="I12" si="2">100*(H12/H$10)</f>
        <v>60.222322174387976</v>
      </c>
    </row>
    <row r="14" spans="1:9" ht="30" customHeight="1" x14ac:dyDescent="0.25">
      <c r="B14" s="36" t="s">
        <v>26</v>
      </c>
      <c r="C14" s="36"/>
      <c r="D14" s="36" t="s">
        <v>17</v>
      </c>
      <c r="E14" s="36"/>
      <c r="F14" s="36" t="s">
        <v>18</v>
      </c>
      <c r="G14" s="36"/>
      <c r="H14" s="36" t="s">
        <v>19</v>
      </c>
      <c r="I14" s="36"/>
    </row>
    <row r="15" spans="1:9" x14ac:dyDescent="0.25">
      <c r="B15" s="11" t="s">
        <v>20</v>
      </c>
      <c r="C15" s="11" t="s">
        <v>21</v>
      </c>
      <c r="D15" s="11" t="s">
        <v>20</v>
      </c>
      <c r="E15" s="11" t="s">
        <v>21</v>
      </c>
      <c r="F15" s="11" t="s">
        <v>20</v>
      </c>
      <c r="G15" s="11" t="s">
        <v>21</v>
      </c>
      <c r="H15" s="11" t="s">
        <v>20</v>
      </c>
      <c r="I15" s="11" t="s">
        <v>21</v>
      </c>
    </row>
    <row r="16" spans="1:9" x14ac:dyDescent="0.25">
      <c r="A16" t="s">
        <v>1</v>
      </c>
      <c r="B16" s="4">
        <v>197</v>
      </c>
      <c r="C16" s="6">
        <f>ROUND(100*(B16/B$20),3)</f>
        <v>3.1960000000000002</v>
      </c>
      <c r="D16" s="4">
        <v>3828</v>
      </c>
      <c r="E16" s="6">
        <f>ROUND(100*(D16/D$20),3)</f>
        <v>8.6820000000000004</v>
      </c>
      <c r="F16" s="4">
        <v>167</v>
      </c>
      <c r="G16" s="6">
        <f>ROUND(100*(F16/F$20),3)</f>
        <v>11.525</v>
      </c>
      <c r="H16" s="4">
        <f>SUM(B6,D6,F6,H6,B16,D16,F16)</f>
        <v>87128</v>
      </c>
      <c r="I16" s="6">
        <f>ROUND(100*(H16/H$20),3)</f>
        <v>20.747</v>
      </c>
    </row>
    <row r="17" spans="1:9" x14ac:dyDescent="0.25">
      <c r="A17" t="s">
        <v>2</v>
      </c>
      <c r="B17" s="4">
        <v>116</v>
      </c>
      <c r="C17" s="6">
        <f>ROUND(100*(B17/B$20),3)</f>
        <v>1.8819999999999999</v>
      </c>
      <c r="D17" s="4">
        <v>4891</v>
      </c>
      <c r="E17" s="6">
        <f>ROUND(100*(D17/D$20),3)</f>
        <v>11.093</v>
      </c>
      <c r="F17" s="4">
        <v>30</v>
      </c>
      <c r="G17" s="6">
        <f>ROUND(100*(F17/F$20),3)</f>
        <v>2.0699999999999998</v>
      </c>
      <c r="H17" s="4">
        <f>SUM(B7,D7,F7,H7,B17,D17,F17)</f>
        <v>44866</v>
      </c>
      <c r="I17" s="6">
        <f>ROUND(100*(H17/H$20),3)</f>
        <v>10.683</v>
      </c>
    </row>
    <row r="18" spans="1:9" x14ac:dyDescent="0.25">
      <c r="A18" t="s">
        <v>3</v>
      </c>
      <c r="B18" s="4">
        <v>2126</v>
      </c>
      <c r="C18" s="6">
        <f>ROUND(100*(B18/B$20),3)</f>
        <v>34.491</v>
      </c>
      <c r="D18" s="4">
        <v>13326</v>
      </c>
      <c r="E18" s="6">
        <f>ROUND(100*(D18/D$20),3)</f>
        <v>30.225000000000001</v>
      </c>
      <c r="F18" s="4">
        <v>469</v>
      </c>
      <c r="G18" s="6">
        <f>ROUND(100*(F18/F$20),3)</f>
        <v>32.366999999999997</v>
      </c>
      <c r="H18" s="4">
        <f>SUM(B8,D8,F8,H8,B18,D18,F18)</f>
        <v>91242</v>
      </c>
      <c r="I18" s="6">
        <f>ROUND(100*(H18/H$20),3)</f>
        <v>21.727</v>
      </c>
    </row>
    <row r="19" spans="1:9" x14ac:dyDescent="0.25">
      <c r="A19" t="s">
        <v>4</v>
      </c>
      <c r="B19" s="4">
        <v>3725</v>
      </c>
      <c r="C19" s="6">
        <f>ROUND(100*(B19/B$20),3)</f>
        <v>60.432000000000002</v>
      </c>
      <c r="D19" s="4">
        <v>22045</v>
      </c>
      <c r="E19" s="6">
        <f>ROUND(100*(D19/D$20),3)</f>
        <v>50</v>
      </c>
      <c r="F19" s="4">
        <v>783</v>
      </c>
      <c r="G19" s="6">
        <f>ROUND(100*(F19/F$20),3)</f>
        <v>54.036999999999999</v>
      </c>
      <c r="H19" s="4">
        <f>SUM(B9,D9,F9,H9,B19,D19,F19)</f>
        <v>196721</v>
      </c>
      <c r="I19" s="6">
        <f>ROUND(100*(H19/H$20),3)</f>
        <v>46.843000000000004</v>
      </c>
    </row>
    <row r="20" spans="1:9" x14ac:dyDescent="0.25">
      <c r="A20" s="2" t="s">
        <v>6</v>
      </c>
      <c r="B20" s="5">
        <f t="shared" ref="B20:I20" si="3">SUM(B16:B19)</f>
        <v>6164</v>
      </c>
      <c r="C20" s="7">
        <f t="shared" si="3"/>
        <v>100.001</v>
      </c>
      <c r="D20" s="5">
        <f t="shared" si="3"/>
        <v>44090</v>
      </c>
      <c r="E20" s="7">
        <f t="shared" si="3"/>
        <v>100</v>
      </c>
      <c r="F20" s="5">
        <f t="shared" si="3"/>
        <v>1449</v>
      </c>
      <c r="G20" s="7">
        <f t="shared" si="3"/>
        <v>99.998999999999995</v>
      </c>
      <c r="H20" s="5">
        <f t="shared" si="3"/>
        <v>419957</v>
      </c>
      <c r="I20" s="7">
        <f t="shared" si="3"/>
        <v>100</v>
      </c>
    </row>
    <row r="21" spans="1:9" x14ac:dyDescent="0.25">
      <c r="C21" s="8"/>
      <c r="E21" s="8"/>
      <c r="G21" s="8"/>
      <c r="I21" s="8"/>
    </row>
    <row r="22" spans="1:9" x14ac:dyDescent="0.25">
      <c r="A22" t="s">
        <v>79</v>
      </c>
      <c r="B22" s="4">
        <f>SUM(B18:B19)</f>
        <v>5851</v>
      </c>
      <c r="C22" s="6">
        <f>100*(B22/B$20)</f>
        <v>94.922128487994812</v>
      </c>
      <c r="D22" s="4">
        <f>SUM(D18:D19)</f>
        <v>35371</v>
      </c>
      <c r="E22" s="6">
        <f>100*(D22/D$20)</f>
        <v>80.224540712179632</v>
      </c>
      <c r="F22" s="4">
        <f>SUM(F18:F19)</f>
        <v>1252</v>
      </c>
      <c r="G22" s="6">
        <f>100*(F22/F$20)</f>
        <v>86.404416839199456</v>
      </c>
      <c r="H22" s="4">
        <f>SUM(H18:H19)</f>
        <v>287963</v>
      </c>
      <c r="I22" s="6">
        <f>100*(H22/H$20)</f>
        <v>68.569639272592198</v>
      </c>
    </row>
    <row r="24" spans="1:9" x14ac:dyDescent="0.25">
      <c r="A24" s="1" t="s">
        <v>8</v>
      </c>
    </row>
    <row r="25" spans="1:9" ht="30" customHeight="1" x14ac:dyDescent="0.25">
      <c r="A25" s="35" t="s">
        <v>27</v>
      </c>
      <c r="B25" s="35"/>
      <c r="C25" s="35"/>
      <c r="D25" s="35"/>
      <c r="E25" s="35"/>
      <c r="F25" s="35"/>
      <c r="G25" s="35"/>
      <c r="H25" s="35"/>
      <c r="I25" s="35"/>
    </row>
    <row r="27" spans="1:9" x14ac:dyDescent="0.25">
      <c r="A27" s="1" t="s">
        <v>9</v>
      </c>
    </row>
    <row r="28" spans="1:9" x14ac:dyDescent="0.25">
      <c r="A28" t="s">
        <v>10</v>
      </c>
    </row>
    <row r="29" spans="1:9" x14ac:dyDescent="0.25">
      <c r="A29" t="s">
        <v>60</v>
      </c>
    </row>
    <row r="30" spans="1:9"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101</v>
      </c>
    </row>
    <row r="2" spans="1:9" x14ac:dyDescent="0.25">
      <c r="A2" s="1" t="s">
        <v>100</v>
      </c>
    </row>
    <row r="4" spans="1:9" ht="30" customHeight="1" x14ac:dyDescent="0.25">
      <c r="A4" s="9" t="s">
        <v>94</v>
      </c>
      <c r="B4" s="36" t="s">
        <v>29</v>
      </c>
      <c r="C4" s="36"/>
      <c r="D4" s="36" t="s">
        <v>30</v>
      </c>
      <c r="E4" s="36"/>
      <c r="F4" s="36" t="s">
        <v>13</v>
      </c>
      <c r="G4" s="36"/>
      <c r="H4" s="36" t="s">
        <v>25</v>
      </c>
      <c r="I4" s="36"/>
    </row>
    <row r="5" spans="1:9" x14ac:dyDescent="0.25">
      <c r="B5" s="11" t="s">
        <v>20</v>
      </c>
      <c r="C5" s="11" t="s">
        <v>21</v>
      </c>
      <c r="D5" s="11" t="s">
        <v>20</v>
      </c>
      <c r="E5" s="11" t="s">
        <v>21</v>
      </c>
      <c r="F5" s="11" t="s">
        <v>20</v>
      </c>
      <c r="G5" s="11" t="s">
        <v>21</v>
      </c>
      <c r="H5" s="11" t="s">
        <v>20</v>
      </c>
      <c r="I5" s="11" t="s">
        <v>21</v>
      </c>
    </row>
    <row r="6" spans="1:9" x14ac:dyDescent="0.25">
      <c r="A6" t="s">
        <v>1</v>
      </c>
      <c r="B6" s="4">
        <v>0</v>
      </c>
      <c r="C6" s="6" t="s">
        <v>96</v>
      </c>
      <c r="D6" s="4">
        <v>0</v>
      </c>
      <c r="E6" s="6">
        <f>ROUND(100*(D6/D$10),3)</f>
        <v>0</v>
      </c>
      <c r="F6" s="4">
        <v>15</v>
      </c>
      <c r="G6" s="6">
        <f>ROUND(100*(F6/F$10),3)</f>
        <v>4.7E-2</v>
      </c>
      <c r="H6" s="4">
        <v>127</v>
      </c>
      <c r="I6" s="6">
        <f>ROUND(100*(H6/H$10),3)</f>
        <v>0.995</v>
      </c>
    </row>
    <row r="7" spans="1:9" x14ac:dyDescent="0.25">
      <c r="A7" t="s">
        <v>2</v>
      </c>
      <c r="B7" s="4">
        <v>0</v>
      </c>
      <c r="C7" s="6" t="s">
        <v>96</v>
      </c>
      <c r="D7" s="4">
        <v>0</v>
      </c>
      <c r="E7" s="6">
        <f>ROUND(100*(D7/D$10),3)</f>
        <v>0</v>
      </c>
      <c r="F7" s="4">
        <v>0</v>
      </c>
      <c r="G7" s="6">
        <f>ROUND(100*(F7/F$10),3)</f>
        <v>0</v>
      </c>
      <c r="H7" s="4">
        <v>18</v>
      </c>
      <c r="I7" s="6">
        <f>ROUND(100*(H7/H$10),3)</f>
        <v>0.14099999999999999</v>
      </c>
    </row>
    <row r="8" spans="1:9" x14ac:dyDescent="0.25">
      <c r="A8" t="s">
        <v>3</v>
      </c>
      <c r="B8" s="4">
        <v>0</v>
      </c>
      <c r="C8" s="6" t="s">
        <v>96</v>
      </c>
      <c r="D8" s="4">
        <v>862</v>
      </c>
      <c r="E8" s="6">
        <f>ROUND(100*(D8/D$10),3)</f>
        <v>3.3780000000000001</v>
      </c>
      <c r="F8" s="4">
        <v>3863</v>
      </c>
      <c r="G8" s="6">
        <f>ROUND(100*(F8/F$10),3)</f>
        <v>12.167999999999999</v>
      </c>
      <c r="H8" s="4">
        <v>2005</v>
      </c>
      <c r="I8" s="6">
        <f>ROUND(100*(H8/H$10),3)</f>
        <v>15.707000000000001</v>
      </c>
    </row>
    <row r="9" spans="1:9" x14ac:dyDescent="0.25">
      <c r="A9" t="s">
        <v>4</v>
      </c>
      <c r="B9" s="4">
        <v>0</v>
      </c>
      <c r="C9" s="6" t="s">
        <v>96</v>
      </c>
      <c r="D9" s="4">
        <v>24653</v>
      </c>
      <c r="E9" s="6">
        <f>ROUND(100*(D9/D$10),3)</f>
        <v>96.622</v>
      </c>
      <c r="F9" s="4">
        <v>27869</v>
      </c>
      <c r="G9" s="6">
        <f>ROUND(100*(F9/F$10),3)</f>
        <v>87.784999999999997</v>
      </c>
      <c r="H9" s="4">
        <v>10615</v>
      </c>
      <c r="I9" s="6">
        <f>ROUND(100*(H9/H$10),3)</f>
        <v>83.156999999999996</v>
      </c>
    </row>
    <row r="10" spans="1:9" x14ac:dyDescent="0.25">
      <c r="A10" s="2" t="s">
        <v>6</v>
      </c>
      <c r="B10" s="5">
        <f>SUM(B6:B9)</f>
        <v>0</v>
      </c>
      <c r="C10" s="7" t="s">
        <v>96</v>
      </c>
      <c r="D10" s="5">
        <f t="shared" ref="D10:I10" si="0">SUM(D6:D9)</f>
        <v>25515</v>
      </c>
      <c r="E10" s="7">
        <f t="shared" si="0"/>
        <v>100</v>
      </c>
      <c r="F10" s="5">
        <f t="shared" si="0"/>
        <v>31747</v>
      </c>
      <c r="G10" s="7">
        <f t="shared" si="0"/>
        <v>100</v>
      </c>
      <c r="H10" s="5">
        <f t="shared" si="0"/>
        <v>12765</v>
      </c>
      <c r="I10" s="7">
        <f t="shared" si="0"/>
        <v>100</v>
      </c>
    </row>
    <row r="11" spans="1:9" x14ac:dyDescent="0.25">
      <c r="C11" s="8"/>
      <c r="E11" s="8"/>
      <c r="G11" s="8"/>
      <c r="I11" s="8"/>
    </row>
    <row r="12" spans="1:9" x14ac:dyDescent="0.25">
      <c r="A12" t="s">
        <v>79</v>
      </c>
      <c r="B12" s="4">
        <f>SUM(B8:B9)</f>
        <v>0</v>
      </c>
      <c r="C12" s="6" t="s">
        <v>96</v>
      </c>
      <c r="D12" s="4">
        <f>SUM(D8:D9)</f>
        <v>25515</v>
      </c>
      <c r="E12" s="6">
        <f>100*(D12/D$10)</f>
        <v>100</v>
      </c>
      <c r="F12" s="4">
        <f>SUM(F8:F9)</f>
        <v>31732</v>
      </c>
      <c r="G12" s="6">
        <f t="shared" ref="G12" si="1">100*(F12/F$10)</f>
        <v>99.952751441081048</v>
      </c>
      <c r="H12" s="4">
        <f>SUM(H8:H9)</f>
        <v>12620</v>
      </c>
      <c r="I12" s="6">
        <f t="shared" ref="I12" si="2">100*(H12/H$10)</f>
        <v>98.864081472777116</v>
      </c>
    </row>
    <row r="14" spans="1:9" ht="30" customHeight="1" x14ac:dyDescent="0.25">
      <c r="B14" s="36" t="s">
        <v>26</v>
      </c>
      <c r="C14" s="36"/>
      <c r="D14" s="36" t="s">
        <v>17</v>
      </c>
      <c r="E14" s="36"/>
      <c r="F14" s="36" t="s">
        <v>18</v>
      </c>
      <c r="G14" s="36"/>
      <c r="H14" s="36" t="s">
        <v>19</v>
      </c>
      <c r="I14" s="36"/>
    </row>
    <row r="15" spans="1:9" x14ac:dyDescent="0.25">
      <c r="B15" s="11" t="s">
        <v>20</v>
      </c>
      <c r="C15" s="11" t="s">
        <v>21</v>
      </c>
      <c r="D15" s="11" t="s">
        <v>20</v>
      </c>
      <c r="E15" s="11" t="s">
        <v>21</v>
      </c>
      <c r="F15" s="11" t="s">
        <v>20</v>
      </c>
      <c r="G15" s="11" t="s">
        <v>21</v>
      </c>
      <c r="H15" s="11" t="s">
        <v>20</v>
      </c>
      <c r="I15" s="11" t="s">
        <v>21</v>
      </c>
    </row>
    <row r="16" spans="1:9" x14ac:dyDescent="0.25">
      <c r="A16" t="s">
        <v>1</v>
      </c>
      <c r="B16" s="4">
        <v>136</v>
      </c>
      <c r="C16" s="6">
        <f>ROUND(100*(B16/B$20),3)</f>
        <v>0.4</v>
      </c>
      <c r="D16" s="4">
        <v>66</v>
      </c>
      <c r="E16" s="6">
        <f>ROUND(100*(D16/D$20),3)</f>
        <v>0.31</v>
      </c>
      <c r="F16" s="4">
        <v>358</v>
      </c>
      <c r="G16" s="6">
        <f>ROUND(100*(F16/F$20),3)</f>
        <v>2.7890000000000001</v>
      </c>
      <c r="H16" s="4">
        <f>SUM(B6,D6,F6,H6,B16,D16,F16)</f>
        <v>702</v>
      </c>
      <c r="I16" s="6">
        <f>ROUND(100*(H16/H$20),3)</f>
        <v>0.50800000000000001</v>
      </c>
    </row>
    <row r="17" spans="1:11" x14ac:dyDescent="0.25">
      <c r="A17" t="s">
        <v>2</v>
      </c>
      <c r="B17" s="4">
        <v>8</v>
      </c>
      <c r="C17" s="6">
        <f>ROUND(100*(B17/B$20),3)</f>
        <v>2.4E-2</v>
      </c>
      <c r="D17" s="4">
        <v>135</v>
      </c>
      <c r="E17" s="6">
        <f>ROUND(100*(D17/D$20),3)</f>
        <v>0.63400000000000001</v>
      </c>
      <c r="F17" s="4">
        <v>0</v>
      </c>
      <c r="G17" s="6">
        <f>ROUND(100*(F17/F$20),3)</f>
        <v>0</v>
      </c>
      <c r="H17" s="4">
        <f>SUM(B7,D7,F7,H7,B17,D17,F17)</f>
        <v>161</v>
      </c>
      <c r="I17" s="6">
        <f>ROUND(100*(H17/H$20),3)</f>
        <v>0.11700000000000001</v>
      </c>
    </row>
    <row r="18" spans="1:11" x14ac:dyDescent="0.25">
      <c r="A18" t="s">
        <v>3</v>
      </c>
      <c r="B18" s="4">
        <v>11862</v>
      </c>
      <c r="C18" s="6">
        <f>ROUND(100*(B18/B$20),3)</f>
        <v>34.924999999999997</v>
      </c>
      <c r="D18" s="4">
        <v>5165</v>
      </c>
      <c r="E18" s="6">
        <f>ROUND(100*(D18/D$20),3)</f>
        <v>24.27</v>
      </c>
      <c r="F18" s="4">
        <v>2074</v>
      </c>
      <c r="G18" s="6">
        <f>ROUND(100*(F18/F$20),3)</f>
        <v>16.16</v>
      </c>
      <c r="H18" s="4">
        <f>SUM(B8,D8,F8,H8,B18,D18,F18)</f>
        <v>25831</v>
      </c>
      <c r="I18" s="6">
        <f>ROUND(100*(H18/H$20),3)</f>
        <v>18.704000000000001</v>
      </c>
    </row>
    <row r="19" spans="1:11" x14ac:dyDescent="0.25">
      <c r="A19" t="s">
        <v>4</v>
      </c>
      <c r="B19" s="4">
        <v>21958</v>
      </c>
      <c r="C19" s="6">
        <f>ROUND(100*(B19/B$20),3)</f>
        <v>64.650999999999996</v>
      </c>
      <c r="D19" s="4">
        <v>15915</v>
      </c>
      <c r="E19" s="6">
        <f>ROUND(100*(D19/D$20),3)</f>
        <v>74.784999999999997</v>
      </c>
      <c r="F19" s="4">
        <v>10402</v>
      </c>
      <c r="G19" s="6">
        <f>ROUND(100*(F19/F$20),3)</f>
        <v>81.05</v>
      </c>
      <c r="H19" s="4">
        <f>SUM(B9,D9,F9,H9,B19,D19,F19)</f>
        <v>111412</v>
      </c>
      <c r="I19" s="6">
        <f>ROUND(100*(H19/H$20),3)</f>
        <v>80.671000000000006</v>
      </c>
    </row>
    <row r="20" spans="1:11" x14ac:dyDescent="0.25">
      <c r="A20" s="2" t="s">
        <v>6</v>
      </c>
      <c r="B20" s="5">
        <f t="shared" ref="B20:I20" si="3">SUM(B16:B19)</f>
        <v>33964</v>
      </c>
      <c r="C20" s="7">
        <f t="shared" si="3"/>
        <v>100</v>
      </c>
      <c r="D20" s="5">
        <f t="shared" si="3"/>
        <v>21281</v>
      </c>
      <c r="E20" s="7">
        <f t="shared" si="3"/>
        <v>99.998999999999995</v>
      </c>
      <c r="F20" s="5">
        <f t="shared" si="3"/>
        <v>12834</v>
      </c>
      <c r="G20" s="7">
        <f t="shared" si="3"/>
        <v>99.998999999999995</v>
      </c>
      <c r="H20" s="5">
        <f t="shared" si="3"/>
        <v>138106</v>
      </c>
      <c r="I20" s="7">
        <f t="shared" si="3"/>
        <v>100</v>
      </c>
      <c r="J20" s="13">
        <f>H20+'Table 8b'!H20+'Table 8a'!H20</f>
        <v>1495481</v>
      </c>
      <c r="K20" t="s">
        <v>95</v>
      </c>
    </row>
    <row r="21" spans="1:11" x14ac:dyDescent="0.25">
      <c r="C21" s="8"/>
      <c r="E21" s="8"/>
      <c r="G21" s="8"/>
      <c r="I21" s="8"/>
    </row>
    <row r="22" spans="1:11" x14ac:dyDescent="0.25">
      <c r="A22" t="s">
        <v>79</v>
      </c>
      <c r="B22" s="4">
        <f>SUM(B18:B19)</f>
        <v>33820</v>
      </c>
      <c r="C22" s="6">
        <f>100*(B22/B$20)</f>
        <v>99.576021670003527</v>
      </c>
      <c r="D22" s="4">
        <f>SUM(D18:D19)</f>
        <v>21080</v>
      </c>
      <c r="E22" s="6">
        <f>100*(D22/D$20)</f>
        <v>99.055495512428919</v>
      </c>
      <c r="F22" s="4">
        <f>SUM(F18:F19)</f>
        <v>12476</v>
      </c>
      <c r="G22" s="6">
        <f>100*(F22/F$20)</f>
        <v>97.210534517687393</v>
      </c>
      <c r="H22" s="4">
        <f>SUM(H18:H19)</f>
        <v>137243</v>
      </c>
      <c r="I22" s="6">
        <f>100*(H22/H$20)</f>
        <v>99.375117663244168</v>
      </c>
    </row>
    <row r="24" spans="1:11" x14ac:dyDescent="0.25">
      <c r="A24" s="1" t="s">
        <v>8</v>
      </c>
    </row>
    <row r="25" spans="1:11" ht="30" customHeight="1" x14ac:dyDescent="0.25">
      <c r="A25" s="35" t="s">
        <v>27</v>
      </c>
      <c r="B25" s="35"/>
      <c r="C25" s="35"/>
      <c r="D25" s="35"/>
      <c r="E25" s="35"/>
      <c r="F25" s="35"/>
      <c r="G25" s="35"/>
      <c r="H25" s="35"/>
      <c r="I25" s="35"/>
    </row>
    <row r="27" spans="1:11" x14ac:dyDescent="0.25">
      <c r="A27" s="1" t="s">
        <v>9</v>
      </c>
    </row>
    <row r="28" spans="1:11" x14ac:dyDescent="0.25">
      <c r="A28" t="s">
        <v>10</v>
      </c>
    </row>
    <row r="29" spans="1:11" x14ac:dyDescent="0.25">
      <c r="A29" t="s">
        <v>60</v>
      </c>
    </row>
    <row r="30" spans="1:11"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28" sqref="A28"/>
    </sheetView>
  </sheetViews>
  <sheetFormatPr defaultRowHeight="15" x14ac:dyDescent="0.25"/>
  <cols>
    <col min="1" max="1" width="32.85546875" customWidth="1"/>
    <col min="2" max="2" width="11.7109375" customWidth="1"/>
    <col min="3" max="3" width="12.42578125" customWidth="1"/>
    <col min="4" max="4" width="13.28515625" customWidth="1"/>
    <col min="5" max="5" width="11.7109375" customWidth="1"/>
    <col min="6" max="6" width="12.42578125" customWidth="1"/>
    <col min="7" max="7" width="13.28515625" customWidth="1"/>
    <col min="8" max="8" width="11.7109375" customWidth="1"/>
  </cols>
  <sheetData>
    <row r="1" spans="1:8" x14ac:dyDescent="0.25">
      <c r="A1" t="s">
        <v>102</v>
      </c>
    </row>
    <row r="2" spans="1:8" x14ac:dyDescent="0.25">
      <c r="A2" s="1" t="s">
        <v>103</v>
      </c>
    </row>
    <row r="4" spans="1:8" ht="15" customHeight="1" x14ac:dyDescent="0.25">
      <c r="B4" s="36" t="s">
        <v>34</v>
      </c>
      <c r="C4" s="36"/>
      <c r="D4" s="36"/>
      <c r="E4" s="36" t="s">
        <v>38</v>
      </c>
      <c r="F4" s="36"/>
      <c r="G4" s="36"/>
      <c r="H4" s="14"/>
    </row>
    <row r="5" spans="1:8" x14ac:dyDescent="0.25">
      <c r="B5" s="11" t="s">
        <v>20</v>
      </c>
      <c r="C5" s="11" t="s">
        <v>104</v>
      </c>
      <c r="D5" s="11" t="s">
        <v>105</v>
      </c>
      <c r="E5" s="11" t="s">
        <v>20</v>
      </c>
      <c r="F5" s="11" t="s">
        <v>106</v>
      </c>
      <c r="G5" s="11" t="s">
        <v>105</v>
      </c>
      <c r="H5" s="11" t="s">
        <v>107</v>
      </c>
    </row>
    <row r="6" spans="1:8" x14ac:dyDescent="0.25">
      <c r="A6" t="s">
        <v>1</v>
      </c>
      <c r="B6" s="4">
        <v>112315</v>
      </c>
      <c r="C6" s="6">
        <f>ROUND(100*(B6/B$11),3)</f>
        <v>12.58</v>
      </c>
      <c r="D6" s="6">
        <f>ROUND(100*($B6/$H6),3)</f>
        <v>36.454000000000001</v>
      </c>
      <c r="E6" s="4">
        <v>195788</v>
      </c>
      <c r="F6" s="6">
        <f>ROUND(100*(E6/E$11),3)</f>
        <v>20.407</v>
      </c>
      <c r="G6" s="6">
        <f>ROUND(100*(E6/$H6),3)</f>
        <v>63.545999999999999</v>
      </c>
      <c r="H6" s="4">
        <f>SUM(B6,E6)</f>
        <v>308103</v>
      </c>
    </row>
    <row r="7" spans="1:8" x14ac:dyDescent="0.25">
      <c r="A7" t="s">
        <v>2</v>
      </c>
      <c r="B7" s="4">
        <v>61315</v>
      </c>
      <c r="C7" s="6">
        <f t="shared" ref="C7:C10" si="0">ROUND(100*(B7/B$11),3)</f>
        <v>6.8680000000000003</v>
      </c>
      <c r="D7" s="6">
        <f t="shared" ref="D7:D13" si="1">ROUND(100*($B7/$H7),3)</f>
        <v>47.828000000000003</v>
      </c>
      <c r="E7" s="4">
        <v>66884</v>
      </c>
      <c r="F7" s="6">
        <f t="shared" ref="F7:F10" si="2">ROUND(100*(E7/E$11),3)</f>
        <v>6.9710000000000001</v>
      </c>
      <c r="G7" s="6">
        <f t="shared" ref="G7:G13" si="3">ROUND(100*(E7/$H7),3)</f>
        <v>52.171999999999997</v>
      </c>
      <c r="H7" s="4">
        <f t="shared" ref="H7:H10" si="4">SUM(B7,E7)</f>
        <v>128199</v>
      </c>
    </row>
    <row r="8" spans="1:8" x14ac:dyDescent="0.25">
      <c r="A8" t="s">
        <v>3</v>
      </c>
      <c r="B8" s="4">
        <v>147544</v>
      </c>
      <c r="C8" s="6">
        <f t="shared" si="0"/>
        <v>16.526</v>
      </c>
      <c r="D8" s="6">
        <f t="shared" si="1"/>
        <v>50.746000000000002</v>
      </c>
      <c r="E8" s="4">
        <v>143205</v>
      </c>
      <c r="F8" s="6">
        <f t="shared" si="2"/>
        <v>14.926</v>
      </c>
      <c r="G8" s="6">
        <f t="shared" si="3"/>
        <v>49.253999999999998</v>
      </c>
      <c r="H8" s="4">
        <f t="shared" si="4"/>
        <v>290749</v>
      </c>
    </row>
    <row r="9" spans="1:8" x14ac:dyDescent="0.25">
      <c r="A9" t="s">
        <v>4</v>
      </c>
      <c r="B9" s="4">
        <v>403569</v>
      </c>
      <c r="C9" s="6">
        <f t="shared" si="0"/>
        <v>45.201999999999998</v>
      </c>
      <c r="D9" s="6">
        <f t="shared" si="1"/>
        <v>52.518999999999998</v>
      </c>
      <c r="E9" s="4">
        <v>364861</v>
      </c>
      <c r="F9" s="6">
        <f t="shared" si="2"/>
        <v>38.029000000000003</v>
      </c>
      <c r="G9" s="6">
        <f t="shared" si="3"/>
        <v>47.481000000000002</v>
      </c>
      <c r="H9" s="4">
        <f t="shared" si="4"/>
        <v>768430</v>
      </c>
    </row>
    <row r="10" spans="1:8" x14ac:dyDescent="0.25">
      <c r="A10" t="s">
        <v>5</v>
      </c>
      <c r="B10" s="4">
        <v>168062</v>
      </c>
      <c r="C10" s="6">
        <f t="shared" si="0"/>
        <v>18.824000000000002</v>
      </c>
      <c r="D10" s="6">
        <f t="shared" si="1"/>
        <v>47.11</v>
      </c>
      <c r="E10" s="4">
        <v>188681</v>
      </c>
      <c r="F10" s="6">
        <f t="shared" si="2"/>
        <v>19.666</v>
      </c>
      <c r="G10" s="6">
        <f t="shared" si="3"/>
        <v>52.89</v>
      </c>
      <c r="H10" s="4">
        <f t="shared" si="4"/>
        <v>356743</v>
      </c>
    </row>
    <row r="11" spans="1:8" x14ac:dyDescent="0.25">
      <c r="A11" s="2" t="s">
        <v>6</v>
      </c>
      <c r="B11" s="5">
        <f>SUM(B6:B10)</f>
        <v>892805</v>
      </c>
      <c r="C11" s="7">
        <f t="shared" ref="C11" si="5">SUM(C6:C10)</f>
        <v>100</v>
      </c>
      <c r="D11" s="6">
        <f>ROUND(100*($B11/$H11),3)</f>
        <v>48.201999999999998</v>
      </c>
      <c r="E11" s="5">
        <f t="shared" ref="E11:H11" si="6">SUM(E6:E10)</f>
        <v>959419</v>
      </c>
      <c r="F11" s="7">
        <f t="shared" si="6"/>
        <v>99.998999999999995</v>
      </c>
      <c r="G11" s="6">
        <f t="shared" si="3"/>
        <v>51.798000000000002</v>
      </c>
      <c r="H11" s="5">
        <f t="shared" si="6"/>
        <v>1852224</v>
      </c>
    </row>
    <row r="12" spans="1:8" x14ac:dyDescent="0.25">
      <c r="C12" s="8"/>
      <c r="D12" s="6"/>
      <c r="F12" s="8"/>
      <c r="G12" s="6"/>
    </row>
    <row r="13" spans="1:8" x14ac:dyDescent="0.25">
      <c r="A13" t="s">
        <v>7</v>
      </c>
      <c r="B13" s="4">
        <f>SUM(B8:B10)</f>
        <v>719175</v>
      </c>
      <c r="C13" s="6">
        <f>100*(B13/B$11)</f>
        <v>80.552304254568469</v>
      </c>
      <c r="D13" s="6">
        <f t="shared" si="1"/>
        <v>50.792000000000002</v>
      </c>
      <c r="E13" s="4">
        <f t="shared" ref="E13" si="7">SUM(E8:E10)</f>
        <v>696747</v>
      </c>
      <c r="F13" s="6">
        <f>100*(E13/E$11)</f>
        <v>72.621763796631086</v>
      </c>
      <c r="G13" s="6">
        <f t="shared" si="3"/>
        <v>49.207999999999998</v>
      </c>
      <c r="H13" s="4">
        <f t="shared" ref="H13" si="8">SUM(H8:H10)</f>
        <v>1415922</v>
      </c>
    </row>
    <row r="15" spans="1:8" x14ac:dyDescent="0.25">
      <c r="A15" s="1" t="s">
        <v>8</v>
      </c>
    </row>
    <row r="16" spans="1:8" ht="15" customHeight="1" x14ac:dyDescent="0.25">
      <c r="A16" s="35" t="s">
        <v>163</v>
      </c>
      <c r="B16" s="35"/>
      <c r="C16" s="35"/>
      <c r="D16" s="35"/>
      <c r="E16" s="35"/>
      <c r="F16" s="35"/>
      <c r="G16" s="35"/>
      <c r="H16" s="35"/>
    </row>
    <row r="18" spans="1:1" x14ac:dyDescent="0.25">
      <c r="A18" s="1" t="s">
        <v>9</v>
      </c>
    </row>
    <row r="19" spans="1:1" x14ac:dyDescent="0.25">
      <c r="A19" t="s">
        <v>10</v>
      </c>
    </row>
    <row r="20" spans="1:1" x14ac:dyDescent="0.25">
      <c r="A20" t="s">
        <v>60</v>
      </c>
    </row>
    <row r="21" spans="1:1" x14ac:dyDescent="0.25">
      <c r="A21" t="s">
        <v>22</v>
      </c>
    </row>
  </sheetData>
  <mergeCells count="3">
    <mergeCell ref="A16:H16"/>
    <mergeCell ref="B4:D4"/>
    <mergeCell ref="E4:G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32</v>
      </c>
    </row>
    <row r="2" spans="1:9" x14ac:dyDescent="0.25">
      <c r="A2" s="1" t="s">
        <v>33</v>
      </c>
    </row>
    <row r="4" spans="1:9" ht="30" customHeight="1" x14ac:dyDescent="0.25">
      <c r="A4" s="9" t="s">
        <v>34</v>
      </c>
      <c r="B4" s="36" t="s">
        <v>12</v>
      </c>
      <c r="C4" s="36"/>
      <c r="D4" s="36" t="s">
        <v>13</v>
      </c>
      <c r="E4" s="36"/>
      <c r="F4" s="36" t="s">
        <v>14</v>
      </c>
      <c r="G4" s="36"/>
      <c r="H4" s="36" t="s">
        <v>15</v>
      </c>
      <c r="I4" s="36"/>
    </row>
    <row r="5" spans="1:9" x14ac:dyDescent="0.25">
      <c r="B5" s="3" t="s">
        <v>20</v>
      </c>
      <c r="C5" s="3" t="s">
        <v>21</v>
      </c>
      <c r="D5" s="3" t="s">
        <v>20</v>
      </c>
      <c r="E5" s="3" t="s">
        <v>21</v>
      </c>
      <c r="F5" s="3" t="s">
        <v>20</v>
      </c>
      <c r="G5" s="3" t="s">
        <v>21</v>
      </c>
      <c r="H5" s="3" t="s">
        <v>20</v>
      </c>
      <c r="I5" s="3" t="s">
        <v>21</v>
      </c>
    </row>
    <row r="6" spans="1:9" x14ac:dyDescent="0.25">
      <c r="A6" t="s">
        <v>1</v>
      </c>
      <c r="B6" s="4">
        <v>42585</v>
      </c>
      <c r="C6" s="6">
        <f>ROUND(100*(B6/B$11),3)</f>
        <v>12.211</v>
      </c>
      <c r="D6" s="4">
        <v>28436</v>
      </c>
      <c r="E6" s="6">
        <f>ROUND(100*(D6/D$11),3)</f>
        <v>15.706</v>
      </c>
      <c r="F6" s="4">
        <v>8138</v>
      </c>
      <c r="G6" s="6">
        <f>ROUND(100*(F6/F$11),3)</f>
        <v>21.571999999999999</v>
      </c>
      <c r="H6" s="4">
        <v>26408</v>
      </c>
      <c r="I6" s="6">
        <f>ROUND(100*(H6/H$11),3)</f>
        <v>11.914</v>
      </c>
    </row>
    <row r="7" spans="1:9" x14ac:dyDescent="0.25">
      <c r="A7" t="s">
        <v>2</v>
      </c>
      <c r="B7" s="4">
        <v>24297</v>
      </c>
      <c r="C7" s="6">
        <f>ROUND(100*(B7/B$11),3)</f>
        <v>6.9669999999999996</v>
      </c>
      <c r="D7" s="4">
        <v>17290</v>
      </c>
      <c r="E7" s="6">
        <f t="shared" ref="E7:E10" si="0">ROUND(100*(D7/D$11),3)</f>
        <v>9.5500000000000007</v>
      </c>
      <c r="F7" s="4">
        <v>4932</v>
      </c>
      <c r="G7" s="6">
        <f t="shared" ref="G7:G10" si="1">ROUND(100*(F7/F$11),3)</f>
        <v>13.074</v>
      </c>
      <c r="H7" s="4">
        <v>9127</v>
      </c>
      <c r="I7" s="6">
        <f t="shared" ref="I7:I10" si="2">ROUND(100*(H7/H$11),3)</f>
        <v>4.1180000000000003</v>
      </c>
    </row>
    <row r="8" spans="1:9" x14ac:dyDescent="0.25">
      <c r="A8" t="s">
        <v>3</v>
      </c>
      <c r="B8" s="4">
        <v>57403</v>
      </c>
      <c r="C8" s="6">
        <f>ROUND(100*(B8/B$11),3)</f>
        <v>16.46</v>
      </c>
      <c r="D8" s="4">
        <v>23610</v>
      </c>
      <c r="E8" s="6">
        <f t="shared" si="0"/>
        <v>13.04</v>
      </c>
      <c r="F8" s="4">
        <v>7028</v>
      </c>
      <c r="G8" s="6">
        <f t="shared" si="1"/>
        <v>18.63</v>
      </c>
      <c r="H8" s="4">
        <v>30774</v>
      </c>
      <c r="I8" s="6">
        <f t="shared" si="2"/>
        <v>13.884</v>
      </c>
    </row>
    <row r="9" spans="1:9" x14ac:dyDescent="0.25">
      <c r="A9" t="s">
        <v>4</v>
      </c>
      <c r="B9" s="4">
        <v>80484</v>
      </c>
      <c r="C9" s="6">
        <f>ROUND(100*(B9/B$11),3)</f>
        <v>23.077999999999999</v>
      </c>
      <c r="D9" s="4">
        <v>94882</v>
      </c>
      <c r="E9" s="6">
        <f t="shared" si="0"/>
        <v>52.405999999999999</v>
      </c>
      <c r="F9" s="4">
        <v>17079</v>
      </c>
      <c r="G9" s="6">
        <f t="shared" si="1"/>
        <v>45.271999999999998</v>
      </c>
      <c r="H9" s="4">
        <v>155345</v>
      </c>
      <c r="I9" s="6">
        <f t="shared" si="2"/>
        <v>70.084000000000003</v>
      </c>
    </row>
    <row r="10" spans="1:9" x14ac:dyDescent="0.25">
      <c r="A10" t="s">
        <v>5</v>
      </c>
      <c r="B10" s="4">
        <v>143978</v>
      </c>
      <c r="C10" s="6">
        <f>ROUND(100*(B10/B$11),3)</f>
        <v>41.283999999999999</v>
      </c>
      <c r="D10" s="4">
        <v>16835</v>
      </c>
      <c r="E10" s="6">
        <f t="shared" si="0"/>
        <v>9.298</v>
      </c>
      <c r="F10" s="4">
        <v>548</v>
      </c>
      <c r="G10" s="6">
        <f t="shared" si="1"/>
        <v>1.4530000000000001</v>
      </c>
      <c r="H10" s="4">
        <v>0</v>
      </c>
      <c r="I10" s="6">
        <f t="shared" si="2"/>
        <v>0</v>
      </c>
    </row>
    <row r="11" spans="1:9" x14ac:dyDescent="0.25">
      <c r="A11" s="2" t="s">
        <v>6</v>
      </c>
      <c r="B11" s="5">
        <f>SUM(B6:B10)</f>
        <v>348747</v>
      </c>
      <c r="C11" s="7">
        <f t="shared" ref="C11:I11" si="3">SUM(C6:C10)</f>
        <v>100</v>
      </c>
      <c r="D11" s="5">
        <f t="shared" si="3"/>
        <v>181053</v>
      </c>
      <c r="E11" s="7">
        <f t="shared" si="3"/>
        <v>100</v>
      </c>
      <c r="F11" s="5">
        <f t="shared" si="3"/>
        <v>37725</v>
      </c>
      <c r="G11" s="7">
        <f t="shared" si="3"/>
        <v>100.001</v>
      </c>
      <c r="H11" s="5">
        <f t="shared" si="3"/>
        <v>221654</v>
      </c>
      <c r="I11" s="7">
        <f t="shared" si="3"/>
        <v>100</v>
      </c>
    </row>
    <row r="12" spans="1:9" x14ac:dyDescent="0.25">
      <c r="C12" s="8"/>
      <c r="E12" s="8"/>
      <c r="G12" s="8"/>
      <c r="I12" s="8"/>
    </row>
    <row r="13" spans="1:9" x14ac:dyDescent="0.25">
      <c r="A13" t="s">
        <v>7</v>
      </c>
      <c r="B13" s="4">
        <f>SUM(B8:B10)</f>
        <v>281865</v>
      </c>
      <c r="C13" s="6">
        <f>100*(B13/B$11)</f>
        <v>80.822200621080611</v>
      </c>
      <c r="D13" s="4">
        <f t="shared" ref="D13" si="4">SUM(D8:D10)</f>
        <v>135327</v>
      </c>
      <c r="E13" s="6">
        <f t="shared" ref="E13" si="5">100*(D13/D$11)</f>
        <v>74.744411857301458</v>
      </c>
      <c r="F13" s="4">
        <f t="shared" ref="F13" si="6">SUM(F8:F10)</f>
        <v>24655</v>
      </c>
      <c r="G13" s="6">
        <f t="shared" ref="G13" si="7">100*(F13/F$11)</f>
        <v>65.354539430086149</v>
      </c>
      <c r="H13" s="4">
        <f t="shared" ref="H13" si="8">SUM(H8:H10)</f>
        <v>186119</v>
      </c>
      <c r="I13" s="6">
        <f t="shared" ref="I13" si="9">100*(H13/H$11)</f>
        <v>83.968256832721266</v>
      </c>
    </row>
    <row r="15" spans="1:9" ht="30" customHeight="1" x14ac:dyDescent="0.25">
      <c r="B15" s="36" t="s">
        <v>16</v>
      </c>
      <c r="C15" s="36"/>
      <c r="D15" s="36" t="s">
        <v>17</v>
      </c>
      <c r="E15" s="36"/>
      <c r="F15" s="36" t="s">
        <v>18</v>
      </c>
      <c r="G15" s="36"/>
      <c r="H15" s="36" t="s">
        <v>19</v>
      </c>
      <c r="I15" s="36"/>
    </row>
    <row r="16" spans="1:9" x14ac:dyDescent="0.25">
      <c r="B16" s="3" t="s">
        <v>20</v>
      </c>
      <c r="C16" s="3" t="s">
        <v>21</v>
      </c>
      <c r="D16" s="3" t="s">
        <v>20</v>
      </c>
      <c r="E16" s="3" t="s">
        <v>21</v>
      </c>
      <c r="F16" s="3" t="s">
        <v>20</v>
      </c>
      <c r="G16" s="3" t="s">
        <v>21</v>
      </c>
      <c r="H16" s="3" t="s">
        <v>20</v>
      </c>
      <c r="I16" s="3" t="s">
        <v>21</v>
      </c>
    </row>
    <row r="17" spans="1:9" x14ac:dyDescent="0.25">
      <c r="A17" t="s">
        <v>1</v>
      </c>
      <c r="B17" s="4">
        <v>400</v>
      </c>
      <c r="C17" s="6">
        <f>ROUND(100*(B17/B$22),3)</f>
        <v>0.92400000000000004</v>
      </c>
      <c r="D17" s="4">
        <v>2853</v>
      </c>
      <c r="E17" s="6">
        <f>ROUND(100*(D17/D$22),3)</f>
        <v>7.34</v>
      </c>
      <c r="F17" s="4">
        <v>3495</v>
      </c>
      <c r="G17" s="6">
        <f>ROUND(100*(F17/F$22),3)</f>
        <v>16.297999999999998</v>
      </c>
      <c r="H17" s="4">
        <f>SUM(B6,D6,F6,H6,B17,D17,F17)</f>
        <v>112315</v>
      </c>
      <c r="I17" s="6">
        <f>ROUND(100*(H17/H$22),3)</f>
        <v>12.58</v>
      </c>
    </row>
    <row r="18" spans="1:9" x14ac:dyDescent="0.25">
      <c r="A18" t="s">
        <v>2</v>
      </c>
      <c r="B18" s="4">
        <v>74</v>
      </c>
      <c r="C18" s="6">
        <f>ROUND(100*(B18/B$22),3)</f>
        <v>0.17100000000000001</v>
      </c>
      <c r="D18" s="4">
        <v>3399</v>
      </c>
      <c r="E18" s="6">
        <f t="shared" ref="E18:E21" si="10">ROUND(100*(D18/D$22),3)</f>
        <v>8.7449999999999992</v>
      </c>
      <c r="F18" s="4">
        <v>2196</v>
      </c>
      <c r="G18" s="6">
        <f t="shared" ref="G18:G21" si="11">ROUND(100*(F18/F$22),3)</f>
        <v>10.24</v>
      </c>
      <c r="H18" s="4">
        <f>SUM(B7,D7,F7,H7,B18,D18,F18)</f>
        <v>61315</v>
      </c>
      <c r="I18" s="6">
        <f t="shared" ref="I18:I21" si="12">ROUND(100*(H18/H$22),3)</f>
        <v>6.8680000000000003</v>
      </c>
    </row>
    <row r="19" spans="1:9" x14ac:dyDescent="0.25">
      <c r="A19" t="s">
        <v>3</v>
      </c>
      <c r="B19" s="4">
        <v>11326</v>
      </c>
      <c r="C19" s="6">
        <f>ROUND(100*(B19/B$22),3)</f>
        <v>26.149000000000001</v>
      </c>
      <c r="D19" s="4">
        <v>13432</v>
      </c>
      <c r="E19" s="6">
        <f t="shared" si="10"/>
        <v>34.558</v>
      </c>
      <c r="F19" s="4">
        <v>3971</v>
      </c>
      <c r="G19" s="6">
        <f t="shared" si="11"/>
        <v>18.516999999999999</v>
      </c>
      <c r="H19" s="4">
        <f>SUM(B8,D8,F8,H8,B19,D19,F19)</f>
        <v>147544</v>
      </c>
      <c r="I19" s="6">
        <f t="shared" si="12"/>
        <v>16.526</v>
      </c>
    </row>
    <row r="20" spans="1:9" x14ac:dyDescent="0.25">
      <c r="A20" t="s">
        <v>4</v>
      </c>
      <c r="B20" s="4">
        <v>31182</v>
      </c>
      <c r="C20" s="6">
        <f>ROUND(100*(B20/B$22),3)</f>
        <v>71.992000000000004</v>
      </c>
      <c r="D20" s="4">
        <v>13201</v>
      </c>
      <c r="E20" s="6">
        <f t="shared" si="10"/>
        <v>33.963999999999999</v>
      </c>
      <c r="F20" s="4">
        <v>11396</v>
      </c>
      <c r="G20" s="6">
        <f t="shared" si="11"/>
        <v>53.140999999999998</v>
      </c>
      <c r="H20" s="4">
        <f>SUM(B9,D9,F9,H9,B20,D20,F20)</f>
        <v>403569</v>
      </c>
      <c r="I20" s="6">
        <f t="shared" si="12"/>
        <v>45.201999999999998</v>
      </c>
    </row>
    <row r="21" spans="1:9" x14ac:dyDescent="0.25">
      <c r="A21" t="s">
        <v>5</v>
      </c>
      <c r="B21" s="4">
        <v>331</v>
      </c>
      <c r="C21" s="6">
        <f>ROUND(100*(B21/B$22),3)</f>
        <v>0.76400000000000001</v>
      </c>
      <c r="D21" s="4">
        <v>5983</v>
      </c>
      <c r="E21" s="6">
        <f t="shared" si="10"/>
        <v>15.393000000000001</v>
      </c>
      <c r="F21" s="4">
        <v>387</v>
      </c>
      <c r="G21" s="6">
        <f t="shared" si="11"/>
        <v>1.8049999999999999</v>
      </c>
      <c r="H21" s="4">
        <f>SUM(B10,D10,F10,H10,B21,D21,F21)</f>
        <v>168062</v>
      </c>
      <c r="I21" s="6">
        <f t="shared" si="12"/>
        <v>18.824000000000002</v>
      </c>
    </row>
    <row r="22" spans="1:9" x14ac:dyDescent="0.25">
      <c r="A22" s="2" t="s">
        <v>6</v>
      </c>
      <c r="B22" s="5">
        <f t="shared" ref="B22:I22" si="13">SUM(B17:B21)</f>
        <v>43313</v>
      </c>
      <c r="C22" s="7">
        <f t="shared" si="13"/>
        <v>100</v>
      </c>
      <c r="D22" s="5">
        <f t="shared" si="13"/>
        <v>38868</v>
      </c>
      <c r="E22" s="7">
        <f t="shared" si="13"/>
        <v>100</v>
      </c>
      <c r="F22" s="5">
        <f t="shared" si="13"/>
        <v>21445</v>
      </c>
      <c r="G22" s="7">
        <f t="shared" si="13"/>
        <v>100.001</v>
      </c>
      <c r="H22" s="5">
        <f t="shared" si="13"/>
        <v>892805</v>
      </c>
      <c r="I22" s="7">
        <f t="shared" si="13"/>
        <v>100</v>
      </c>
    </row>
    <row r="23" spans="1:9" x14ac:dyDescent="0.25">
      <c r="C23" s="8"/>
      <c r="E23" s="8"/>
      <c r="G23" s="8"/>
      <c r="I23" s="8"/>
    </row>
    <row r="24" spans="1:9" x14ac:dyDescent="0.25">
      <c r="A24" t="s">
        <v>7</v>
      </c>
      <c r="B24" s="4">
        <f t="shared" ref="B24" si="14">SUM(B19:B21)</f>
        <v>42839</v>
      </c>
      <c r="C24" s="6">
        <f>100*(B24/B$22)</f>
        <v>98.905640338928265</v>
      </c>
      <c r="D24" s="4">
        <f t="shared" ref="D24" si="15">SUM(D19:D21)</f>
        <v>32616</v>
      </c>
      <c r="E24" s="6">
        <f>100*(D24/D$22)</f>
        <v>83.914788514973765</v>
      </c>
      <c r="F24" s="4">
        <f t="shared" ref="F24" si="16">SUM(F19:F21)</f>
        <v>15754</v>
      </c>
      <c r="G24" s="6">
        <f>100*(F24/F$22)</f>
        <v>73.462345535089767</v>
      </c>
      <c r="H24" s="4">
        <f t="shared" ref="H24" si="17">SUM(H19:H21)</f>
        <v>719175</v>
      </c>
      <c r="I24" s="6">
        <f>100*(H24/H$22)</f>
        <v>80.552304254568469</v>
      </c>
    </row>
    <row r="26" spans="1:9" x14ac:dyDescent="0.25">
      <c r="A26" s="1" t="s">
        <v>8</v>
      </c>
    </row>
    <row r="27" spans="1:9" ht="30" customHeight="1" x14ac:dyDescent="0.25">
      <c r="A27" s="35" t="s">
        <v>52</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108</v>
      </c>
    </row>
    <row r="2" spans="1:9" x14ac:dyDescent="0.25">
      <c r="A2" s="1" t="s">
        <v>33</v>
      </c>
    </row>
    <row r="4" spans="1:9" ht="30" customHeight="1" x14ac:dyDescent="0.25">
      <c r="A4" s="9" t="s">
        <v>38</v>
      </c>
      <c r="B4" s="36" t="s">
        <v>12</v>
      </c>
      <c r="C4" s="36"/>
      <c r="D4" s="36" t="s">
        <v>13</v>
      </c>
      <c r="E4" s="36"/>
      <c r="F4" s="36" t="s">
        <v>14</v>
      </c>
      <c r="G4" s="36"/>
      <c r="H4" s="36" t="s">
        <v>15</v>
      </c>
      <c r="I4" s="36"/>
    </row>
    <row r="5" spans="1:9" x14ac:dyDescent="0.25">
      <c r="B5" s="12" t="s">
        <v>20</v>
      </c>
      <c r="C5" s="12" t="s">
        <v>21</v>
      </c>
      <c r="D5" s="12" t="s">
        <v>20</v>
      </c>
      <c r="E5" s="12" t="s">
        <v>21</v>
      </c>
      <c r="F5" s="12" t="s">
        <v>20</v>
      </c>
      <c r="G5" s="12" t="s">
        <v>21</v>
      </c>
      <c r="H5" s="12" t="s">
        <v>20</v>
      </c>
      <c r="I5" s="12" t="s">
        <v>21</v>
      </c>
    </row>
    <row r="6" spans="1:9" x14ac:dyDescent="0.25">
      <c r="A6" t="s">
        <v>1</v>
      </c>
      <c r="B6" s="4">
        <v>103843</v>
      </c>
      <c r="C6" s="6">
        <f>ROUND(100*(B6/B$11),3)</f>
        <v>23.254000000000001</v>
      </c>
      <c r="D6" s="4">
        <v>42761</v>
      </c>
      <c r="E6" s="6">
        <f>ROUND(100*(D6/D$11),3)</f>
        <v>24.38</v>
      </c>
      <c r="F6" s="4">
        <v>12895</v>
      </c>
      <c r="G6" s="6">
        <f>ROUND(100*(F6/F$11),3)</f>
        <v>31.303000000000001</v>
      </c>
      <c r="H6" s="4">
        <v>24066</v>
      </c>
      <c r="I6" s="6">
        <f>ROUND(100*(H6/H$11),3)</f>
        <v>12.792</v>
      </c>
    </row>
    <row r="7" spans="1:9" x14ac:dyDescent="0.25">
      <c r="A7" t="s">
        <v>2</v>
      </c>
      <c r="B7" s="4">
        <v>31782</v>
      </c>
      <c r="C7" s="6">
        <f>ROUND(100*(B7/B$11),3)</f>
        <v>7.117</v>
      </c>
      <c r="D7" s="4">
        <v>16167</v>
      </c>
      <c r="E7" s="6">
        <f t="shared" ref="E7:E10" si="0">ROUND(100*(D7/D$11),3)</f>
        <v>9.218</v>
      </c>
      <c r="F7" s="4">
        <v>4988</v>
      </c>
      <c r="G7" s="6">
        <f t="shared" ref="G7:G10" si="1">ROUND(100*(F7/F$11),3)</f>
        <v>12.109</v>
      </c>
      <c r="H7" s="4">
        <v>6703</v>
      </c>
      <c r="I7" s="6">
        <f t="shared" ref="I7:I10" si="2">ROUND(100*(H7/H$11),3)</f>
        <v>3.5630000000000002</v>
      </c>
    </row>
    <row r="8" spans="1:9" x14ac:dyDescent="0.25">
      <c r="A8" t="s">
        <v>3</v>
      </c>
      <c r="B8" s="4">
        <v>62928</v>
      </c>
      <c r="C8" s="6">
        <f>ROUND(100*(B8/B$11),3)</f>
        <v>14.092000000000001</v>
      </c>
      <c r="D8" s="4">
        <v>19895</v>
      </c>
      <c r="E8" s="6">
        <f t="shared" si="0"/>
        <v>11.343</v>
      </c>
      <c r="F8" s="4">
        <v>7085</v>
      </c>
      <c r="G8" s="6">
        <f t="shared" si="1"/>
        <v>17.199000000000002</v>
      </c>
      <c r="H8" s="4">
        <v>24518</v>
      </c>
      <c r="I8" s="6">
        <f t="shared" si="2"/>
        <v>13.032999999999999</v>
      </c>
    </row>
    <row r="9" spans="1:9" x14ac:dyDescent="0.25">
      <c r="A9" t="s">
        <v>4</v>
      </c>
      <c r="B9" s="4">
        <v>77571</v>
      </c>
      <c r="C9" s="6">
        <f>ROUND(100*(B9/B$11),3)</f>
        <v>17.370999999999999</v>
      </c>
      <c r="D9" s="4">
        <v>84411</v>
      </c>
      <c r="E9" s="6">
        <f t="shared" si="0"/>
        <v>48.127000000000002</v>
      </c>
      <c r="F9" s="4">
        <v>15670</v>
      </c>
      <c r="G9" s="6">
        <f t="shared" si="1"/>
        <v>38.04</v>
      </c>
      <c r="H9" s="4">
        <v>132841</v>
      </c>
      <c r="I9" s="6">
        <f t="shared" si="2"/>
        <v>70.611999999999995</v>
      </c>
    </row>
    <row r="10" spans="1:9" x14ac:dyDescent="0.25">
      <c r="A10" t="s">
        <v>5</v>
      </c>
      <c r="B10" s="4">
        <v>170429</v>
      </c>
      <c r="C10" s="6">
        <f>ROUND(100*(B10/B$11),3)</f>
        <v>38.164999999999999</v>
      </c>
      <c r="D10" s="4">
        <v>12159</v>
      </c>
      <c r="E10" s="6">
        <f t="shared" si="0"/>
        <v>6.9320000000000004</v>
      </c>
      <c r="F10" s="4">
        <v>556</v>
      </c>
      <c r="G10" s="6">
        <f t="shared" si="1"/>
        <v>1.35</v>
      </c>
      <c r="H10" s="4">
        <v>0</v>
      </c>
      <c r="I10" s="6">
        <f t="shared" si="2"/>
        <v>0</v>
      </c>
    </row>
    <row r="11" spans="1:9" x14ac:dyDescent="0.25">
      <c r="A11" s="2" t="s">
        <v>6</v>
      </c>
      <c r="B11" s="5">
        <f>SUM(B6:B10)</f>
        <v>446553</v>
      </c>
      <c r="C11" s="7">
        <f t="shared" ref="C11:I11" si="3">SUM(C6:C10)</f>
        <v>99.998999999999995</v>
      </c>
      <c r="D11" s="5">
        <f t="shared" si="3"/>
        <v>175393</v>
      </c>
      <c r="E11" s="7">
        <f t="shared" si="3"/>
        <v>100.00000000000001</v>
      </c>
      <c r="F11" s="5">
        <f t="shared" si="3"/>
        <v>41194</v>
      </c>
      <c r="G11" s="7">
        <f t="shared" si="3"/>
        <v>100.001</v>
      </c>
      <c r="H11" s="5">
        <f t="shared" si="3"/>
        <v>188128</v>
      </c>
      <c r="I11" s="7">
        <f t="shared" si="3"/>
        <v>100</v>
      </c>
    </row>
    <row r="12" spans="1:9" x14ac:dyDescent="0.25">
      <c r="C12" s="8"/>
      <c r="E12" s="8"/>
      <c r="G12" s="8"/>
      <c r="I12" s="8"/>
    </row>
    <row r="13" spans="1:9" x14ac:dyDescent="0.25">
      <c r="A13" t="s">
        <v>7</v>
      </c>
      <c r="B13" s="4">
        <f>SUM(B8:B10)</f>
        <v>310928</v>
      </c>
      <c r="C13" s="6">
        <f>100*(B13/B$11)</f>
        <v>69.628465154192227</v>
      </c>
      <c r="D13" s="4">
        <f t="shared" ref="D13" si="4">SUM(D8:D10)</f>
        <v>116465</v>
      </c>
      <c r="E13" s="6">
        <f t="shared" ref="E13" si="5">100*(D13/D$11)</f>
        <v>66.402307959838751</v>
      </c>
      <c r="F13" s="4">
        <f t="shared" ref="F13" si="6">SUM(F8:F10)</f>
        <v>23311</v>
      </c>
      <c r="G13" s="6">
        <f t="shared" ref="G13" si="7">100*(F13/F$11)</f>
        <v>56.588338107491388</v>
      </c>
      <c r="H13" s="4">
        <f t="shared" ref="H13" si="8">SUM(H8:H10)</f>
        <v>157359</v>
      </c>
      <c r="I13" s="6">
        <f t="shared" ref="I13" si="9">100*(H13/H$11)</f>
        <v>83.644646198333049</v>
      </c>
    </row>
    <row r="15" spans="1:9" ht="30" customHeight="1" x14ac:dyDescent="0.25">
      <c r="B15" s="36" t="s">
        <v>16</v>
      </c>
      <c r="C15" s="36"/>
      <c r="D15" s="36" t="s">
        <v>17</v>
      </c>
      <c r="E15" s="36"/>
      <c r="F15" s="36" t="s">
        <v>18</v>
      </c>
      <c r="G15" s="36"/>
      <c r="H15" s="36" t="s">
        <v>19</v>
      </c>
      <c r="I15" s="36"/>
    </row>
    <row r="16" spans="1:9" x14ac:dyDescent="0.25">
      <c r="B16" s="12" t="s">
        <v>20</v>
      </c>
      <c r="C16" s="12" t="s">
        <v>21</v>
      </c>
      <c r="D16" s="12" t="s">
        <v>20</v>
      </c>
      <c r="E16" s="12" t="s">
        <v>21</v>
      </c>
      <c r="F16" s="12" t="s">
        <v>20</v>
      </c>
      <c r="G16" s="12" t="s">
        <v>21</v>
      </c>
      <c r="H16" s="12" t="s">
        <v>20</v>
      </c>
      <c r="I16" s="12" t="s">
        <v>21</v>
      </c>
    </row>
    <row r="17" spans="1:10" x14ac:dyDescent="0.25">
      <c r="A17" t="s">
        <v>1</v>
      </c>
      <c r="B17" s="4">
        <v>287</v>
      </c>
      <c r="C17" s="6">
        <f>ROUND(100*(B17/B$22),3)</f>
        <v>0.753</v>
      </c>
      <c r="D17" s="4">
        <v>6820</v>
      </c>
      <c r="E17" s="6">
        <f>ROUND(100*(D17/D$22),3)</f>
        <v>14.077999999999999</v>
      </c>
      <c r="F17" s="4">
        <v>5116</v>
      </c>
      <c r="G17" s="6">
        <f>ROUND(100*(F17/F$22),3)</f>
        <v>23.687000000000001</v>
      </c>
      <c r="H17" s="4">
        <f>SUM(B6,D6,F6,H6,B17,D17,F17)</f>
        <v>195788</v>
      </c>
      <c r="I17" s="6">
        <f>ROUND(100*(H17/H$22),3)</f>
        <v>20.407</v>
      </c>
    </row>
    <row r="18" spans="1:10" x14ac:dyDescent="0.25">
      <c r="A18" t="s">
        <v>2</v>
      </c>
      <c r="B18" s="4">
        <v>87</v>
      </c>
      <c r="C18" s="6">
        <f>ROUND(100*(B18/B$22),3)</f>
        <v>0.22800000000000001</v>
      </c>
      <c r="D18" s="4">
        <v>4862</v>
      </c>
      <c r="E18" s="6">
        <f t="shared" ref="E18:E21" si="10">ROUND(100*(D18/D$22),3)</f>
        <v>10.036</v>
      </c>
      <c r="F18" s="4">
        <v>2295</v>
      </c>
      <c r="G18" s="6">
        <f t="shared" ref="G18:G21" si="11">ROUND(100*(F18/F$22),3)</f>
        <v>10.625999999999999</v>
      </c>
      <c r="H18" s="4">
        <f>SUM(B7,D7,F7,H7,B18,D18,F18)</f>
        <v>66884</v>
      </c>
      <c r="I18" s="6">
        <f t="shared" ref="I18:I21" si="12">ROUND(100*(H18/H$22),3)</f>
        <v>6.9710000000000001</v>
      </c>
    </row>
    <row r="19" spans="1:10" x14ac:dyDescent="0.25">
      <c r="A19" t="s">
        <v>3</v>
      </c>
      <c r="B19" s="4">
        <v>9780</v>
      </c>
      <c r="C19" s="6">
        <f>ROUND(100*(B19/B$22),3)</f>
        <v>25.663</v>
      </c>
      <c r="D19" s="4">
        <v>15739</v>
      </c>
      <c r="E19" s="6">
        <f t="shared" si="10"/>
        <v>32.488999999999997</v>
      </c>
      <c r="F19" s="4">
        <v>3260</v>
      </c>
      <c r="G19" s="6">
        <f t="shared" si="11"/>
        <v>15.093999999999999</v>
      </c>
      <c r="H19" s="4">
        <f>SUM(B8,D8,F8,H8,B19,D19,F19)</f>
        <v>143205</v>
      </c>
      <c r="I19" s="6">
        <f t="shared" si="12"/>
        <v>14.926</v>
      </c>
    </row>
    <row r="20" spans="1:10" x14ac:dyDescent="0.25">
      <c r="A20" t="s">
        <v>4</v>
      </c>
      <c r="B20" s="4">
        <v>27708</v>
      </c>
      <c r="C20" s="6">
        <f>ROUND(100*(B20/B$22),3)</f>
        <v>72.706999999999994</v>
      </c>
      <c r="D20" s="4">
        <v>16213</v>
      </c>
      <c r="E20" s="6">
        <f t="shared" si="10"/>
        <v>33.468000000000004</v>
      </c>
      <c r="F20" s="4">
        <v>10447</v>
      </c>
      <c r="G20" s="6">
        <f t="shared" si="11"/>
        <v>48.37</v>
      </c>
      <c r="H20" s="4">
        <f>SUM(B9,D9,F9,H9,B20,D20,F20)</f>
        <v>364861</v>
      </c>
      <c r="I20" s="6">
        <f t="shared" si="12"/>
        <v>38.029000000000003</v>
      </c>
    </row>
    <row r="21" spans="1:10" x14ac:dyDescent="0.25">
      <c r="A21" t="s">
        <v>5</v>
      </c>
      <c r="B21" s="4">
        <v>247</v>
      </c>
      <c r="C21" s="6">
        <f>ROUND(100*(B21/B$22),3)</f>
        <v>0.64800000000000002</v>
      </c>
      <c r="D21" s="4">
        <v>4810</v>
      </c>
      <c r="E21" s="6">
        <f t="shared" si="10"/>
        <v>9.9290000000000003</v>
      </c>
      <c r="F21" s="4">
        <v>480</v>
      </c>
      <c r="G21" s="6">
        <f t="shared" si="11"/>
        <v>2.222</v>
      </c>
      <c r="H21" s="4">
        <f>SUM(B10,D10,F10,H10,B21,D21,F21)</f>
        <v>188681</v>
      </c>
      <c r="I21" s="6">
        <f t="shared" si="12"/>
        <v>19.666</v>
      </c>
    </row>
    <row r="22" spans="1:10" x14ac:dyDescent="0.25">
      <c r="A22" s="2" t="s">
        <v>6</v>
      </c>
      <c r="B22" s="5">
        <f t="shared" ref="B22:I22" si="13">SUM(B17:B21)</f>
        <v>38109</v>
      </c>
      <c r="C22" s="7">
        <f t="shared" si="13"/>
        <v>99.998999999999995</v>
      </c>
      <c r="D22" s="5">
        <f t="shared" si="13"/>
        <v>48444</v>
      </c>
      <c r="E22" s="7">
        <f t="shared" si="13"/>
        <v>100</v>
      </c>
      <c r="F22" s="5">
        <f t="shared" si="13"/>
        <v>21598</v>
      </c>
      <c r="G22" s="7">
        <f t="shared" si="13"/>
        <v>99.998999999999995</v>
      </c>
      <c r="H22" s="5">
        <f t="shared" si="13"/>
        <v>959419</v>
      </c>
      <c r="I22" s="7">
        <f t="shared" si="13"/>
        <v>99.998999999999995</v>
      </c>
      <c r="J22" s="4"/>
    </row>
    <row r="23" spans="1:10" x14ac:dyDescent="0.25">
      <c r="C23" s="8"/>
      <c r="E23" s="8"/>
      <c r="G23" s="8"/>
      <c r="I23" s="8"/>
    </row>
    <row r="24" spans="1:10" x14ac:dyDescent="0.25">
      <c r="A24" t="s">
        <v>7</v>
      </c>
      <c r="B24" s="4">
        <f t="shared" ref="B24" si="14">SUM(B19:B21)</f>
        <v>37735</v>
      </c>
      <c r="C24" s="6">
        <f>100*(B24/B$22)</f>
        <v>99.018604529113858</v>
      </c>
      <c r="D24" s="4">
        <f t="shared" ref="D24" si="15">SUM(D19:D21)</f>
        <v>36762</v>
      </c>
      <c r="E24" s="6">
        <f>100*(D24/D$22)</f>
        <v>75.885558583106274</v>
      </c>
      <c r="F24" s="4">
        <f t="shared" ref="F24" si="16">SUM(F19:F21)</f>
        <v>14187</v>
      </c>
      <c r="G24" s="6">
        <f>100*(F24/F$22)</f>
        <v>65.686637651634399</v>
      </c>
      <c r="H24" s="4">
        <f t="shared" ref="H24" si="17">SUM(H19:H21)</f>
        <v>696747</v>
      </c>
      <c r="I24" s="6">
        <f>100*(H24/H$22)</f>
        <v>72.621763796631086</v>
      </c>
    </row>
    <row r="26" spans="1:10" x14ac:dyDescent="0.25">
      <c r="A26" s="1" t="s">
        <v>8</v>
      </c>
    </row>
    <row r="27" spans="1:10" ht="30" customHeight="1" x14ac:dyDescent="0.25">
      <c r="A27" s="35" t="s">
        <v>52</v>
      </c>
      <c r="B27" s="35"/>
      <c r="C27" s="35"/>
      <c r="D27" s="35"/>
      <c r="E27" s="35"/>
      <c r="F27" s="35"/>
      <c r="G27" s="35"/>
      <c r="H27" s="35"/>
      <c r="I27" s="35"/>
    </row>
    <row r="29" spans="1:10" x14ac:dyDescent="0.25">
      <c r="A29" s="1" t="s">
        <v>9</v>
      </c>
    </row>
    <row r="30" spans="1:10" x14ac:dyDescent="0.25">
      <c r="A30" t="s">
        <v>10</v>
      </c>
    </row>
    <row r="31" spans="1:10" x14ac:dyDescent="0.25">
      <c r="A31" t="s">
        <v>60</v>
      </c>
    </row>
    <row r="32" spans="1:10"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A28" sqref="A28"/>
    </sheetView>
  </sheetViews>
  <sheetFormatPr defaultRowHeight="15" x14ac:dyDescent="0.25"/>
  <cols>
    <col min="1" max="1" width="31.42578125" customWidth="1"/>
    <col min="2" max="11" width="9.28515625" customWidth="1"/>
  </cols>
  <sheetData>
    <row r="1" spans="1:11" x14ac:dyDescent="0.25">
      <c r="A1" t="s">
        <v>35</v>
      </c>
    </row>
    <row r="2" spans="1:11" x14ac:dyDescent="0.25">
      <c r="A2" s="1" t="s">
        <v>36</v>
      </c>
    </row>
    <row r="4" spans="1:11" ht="30" customHeight="1" x14ac:dyDescent="0.25">
      <c r="A4" s="9" t="s">
        <v>43</v>
      </c>
      <c r="B4" s="36" t="s">
        <v>37</v>
      </c>
      <c r="C4" s="36"/>
      <c r="D4" s="36" t="s">
        <v>39</v>
      </c>
      <c r="E4" s="36"/>
      <c r="F4" s="36" t="s">
        <v>40</v>
      </c>
      <c r="G4" s="36"/>
      <c r="H4" s="36" t="s">
        <v>41</v>
      </c>
      <c r="I4" s="36"/>
      <c r="J4" s="36" t="s">
        <v>42</v>
      </c>
      <c r="K4" s="36"/>
    </row>
    <row r="5" spans="1:11" x14ac:dyDescent="0.25">
      <c r="B5" s="3" t="s">
        <v>34</v>
      </c>
      <c r="C5" s="3" t="s">
        <v>38</v>
      </c>
      <c r="D5" s="3" t="s">
        <v>34</v>
      </c>
      <c r="E5" s="3" t="s">
        <v>38</v>
      </c>
      <c r="F5" s="3" t="s">
        <v>34</v>
      </c>
      <c r="G5" s="3" t="s">
        <v>38</v>
      </c>
      <c r="H5" s="3" t="s">
        <v>34</v>
      </c>
      <c r="I5" s="3" t="s">
        <v>38</v>
      </c>
      <c r="J5" s="3" t="s">
        <v>34</v>
      </c>
      <c r="K5" s="3" t="s">
        <v>38</v>
      </c>
    </row>
    <row r="6" spans="1:11" x14ac:dyDescent="0.25">
      <c r="A6" t="s">
        <v>12</v>
      </c>
      <c r="B6" s="18">
        <v>42585</v>
      </c>
      <c r="C6" s="18">
        <v>103843</v>
      </c>
      <c r="D6" s="18">
        <v>24297</v>
      </c>
      <c r="E6" s="18">
        <v>31782</v>
      </c>
      <c r="F6" s="18">
        <v>57403</v>
      </c>
      <c r="G6" s="18">
        <v>62928</v>
      </c>
      <c r="H6" s="18">
        <v>80484</v>
      </c>
      <c r="I6" s="18">
        <v>77571</v>
      </c>
      <c r="J6" s="18">
        <v>143978</v>
      </c>
      <c r="K6" s="18">
        <v>170429</v>
      </c>
    </row>
    <row r="7" spans="1:11" x14ac:dyDescent="0.25">
      <c r="A7" t="s">
        <v>13</v>
      </c>
      <c r="B7" s="18">
        <v>28436</v>
      </c>
      <c r="C7" s="18">
        <v>42761</v>
      </c>
      <c r="D7" s="18">
        <v>17290</v>
      </c>
      <c r="E7" s="18">
        <v>16167</v>
      </c>
      <c r="F7" s="18">
        <v>23610</v>
      </c>
      <c r="G7" s="18">
        <v>19895</v>
      </c>
      <c r="H7" s="18">
        <v>94882</v>
      </c>
      <c r="I7" s="18">
        <v>84411</v>
      </c>
      <c r="J7" s="18">
        <v>16835</v>
      </c>
      <c r="K7" s="18">
        <v>12159</v>
      </c>
    </row>
    <row r="8" spans="1:11" x14ac:dyDescent="0.25">
      <c r="A8" t="s">
        <v>14</v>
      </c>
      <c r="B8" s="18">
        <v>8138</v>
      </c>
      <c r="C8" s="18">
        <v>12895</v>
      </c>
      <c r="D8" s="18">
        <v>4932</v>
      </c>
      <c r="E8" s="18">
        <v>4988</v>
      </c>
      <c r="F8" s="18">
        <v>7028</v>
      </c>
      <c r="G8" s="18">
        <v>7085</v>
      </c>
      <c r="H8" s="18">
        <v>17079</v>
      </c>
      <c r="I8" s="18">
        <v>15670</v>
      </c>
      <c r="J8" s="18">
        <v>548</v>
      </c>
      <c r="K8" s="18">
        <v>556</v>
      </c>
    </row>
    <row r="9" spans="1:11" x14ac:dyDescent="0.25">
      <c r="A9" t="s">
        <v>15</v>
      </c>
      <c r="B9" s="18">
        <v>26408</v>
      </c>
      <c r="C9" s="18">
        <v>24066</v>
      </c>
      <c r="D9" s="18">
        <v>9127</v>
      </c>
      <c r="E9" s="18">
        <v>6703</v>
      </c>
      <c r="F9" s="18">
        <v>30774</v>
      </c>
      <c r="G9" s="18">
        <v>24518</v>
      </c>
      <c r="H9" s="18">
        <v>155345</v>
      </c>
      <c r="I9" s="18">
        <v>132841</v>
      </c>
      <c r="J9" s="18">
        <v>0</v>
      </c>
      <c r="K9" s="18">
        <v>0</v>
      </c>
    </row>
    <row r="10" spans="1:11" x14ac:dyDescent="0.25">
      <c r="A10" t="s">
        <v>16</v>
      </c>
      <c r="B10" s="18">
        <v>400</v>
      </c>
      <c r="C10" s="18">
        <v>287</v>
      </c>
      <c r="D10" s="18">
        <v>74</v>
      </c>
      <c r="E10" s="18">
        <v>87</v>
      </c>
      <c r="F10" s="18">
        <v>11326</v>
      </c>
      <c r="G10" s="18">
        <v>9780</v>
      </c>
      <c r="H10" s="18">
        <v>31182</v>
      </c>
      <c r="I10" s="18">
        <v>27708</v>
      </c>
      <c r="J10" s="18">
        <v>331</v>
      </c>
      <c r="K10" s="18">
        <v>247</v>
      </c>
    </row>
    <row r="11" spans="1:11" x14ac:dyDescent="0.25">
      <c r="A11" t="s">
        <v>17</v>
      </c>
      <c r="B11" s="18">
        <v>2853</v>
      </c>
      <c r="C11" s="18">
        <v>6820</v>
      </c>
      <c r="D11" s="18">
        <v>3399</v>
      </c>
      <c r="E11" s="18">
        <v>4862</v>
      </c>
      <c r="F11" s="18">
        <v>13432</v>
      </c>
      <c r="G11" s="18">
        <v>15739</v>
      </c>
      <c r="H11" s="18">
        <v>13201</v>
      </c>
      <c r="I11" s="18">
        <v>16213</v>
      </c>
      <c r="J11" s="18">
        <v>5983</v>
      </c>
      <c r="K11" s="18">
        <v>4810</v>
      </c>
    </row>
    <row r="12" spans="1:11" x14ac:dyDescent="0.25">
      <c r="A12" t="s">
        <v>18</v>
      </c>
      <c r="B12" s="18">
        <v>3495</v>
      </c>
      <c r="C12" s="18">
        <v>5116</v>
      </c>
      <c r="D12" s="18">
        <v>2196</v>
      </c>
      <c r="E12" s="18">
        <v>2295</v>
      </c>
      <c r="F12" s="18">
        <v>3971</v>
      </c>
      <c r="G12" s="18">
        <v>3260</v>
      </c>
      <c r="H12" s="18">
        <v>11396</v>
      </c>
      <c r="I12" s="18">
        <v>10447</v>
      </c>
      <c r="J12" s="18">
        <v>387</v>
      </c>
      <c r="K12" s="18">
        <v>480</v>
      </c>
    </row>
    <row r="13" spans="1:11" x14ac:dyDescent="0.25">
      <c r="A13" s="2" t="s">
        <v>19</v>
      </c>
      <c r="B13" s="19">
        <f>SUM(B6:B12)</f>
        <v>112315</v>
      </c>
      <c r="C13" s="19">
        <f t="shared" ref="C13:I13" si="0">SUM(C6:C12)</f>
        <v>195788</v>
      </c>
      <c r="D13" s="19">
        <f t="shared" si="0"/>
        <v>61315</v>
      </c>
      <c r="E13" s="19">
        <f t="shared" si="0"/>
        <v>66884</v>
      </c>
      <c r="F13" s="19">
        <f t="shared" si="0"/>
        <v>147544</v>
      </c>
      <c r="G13" s="19">
        <f t="shared" si="0"/>
        <v>143205</v>
      </c>
      <c r="H13" s="19">
        <f t="shared" si="0"/>
        <v>403569</v>
      </c>
      <c r="I13" s="19">
        <f t="shared" si="0"/>
        <v>364861</v>
      </c>
      <c r="J13" s="19">
        <f t="shared" ref="J13:K13" si="1">SUM(J6:J12)</f>
        <v>168062</v>
      </c>
      <c r="K13" s="19">
        <f t="shared" si="1"/>
        <v>188681</v>
      </c>
    </row>
    <row r="14" spans="1:11" x14ac:dyDescent="0.25">
      <c r="C14" s="8"/>
      <c r="E14" s="8"/>
      <c r="G14" s="8"/>
      <c r="I14" s="8"/>
      <c r="K14" s="8"/>
    </row>
    <row r="15" spans="1:11" ht="30" customHeight="1" x14ac:dyDescent="0.25">
      <c r="A15" s="9" t="s">
        <v>44</v>
      </c>
      <c r="B15" s="36" t="s">
        <v>37</v>
      </c>
      <c r="C15" s="36"/>
      <c r="D15" s="36" t="s">
        <v>39</v>
      </c>
      <c r="E15" s="36"/>
      <c r="F15" s="36" t="s">
        <v>40</v>
      </c>
      <c r="G15" s="36"/>
      <c r="H15" s="36" t="s">
        <v>41</v>
      </c>
      <c r="I15" s="36"/>
      <c r="J15" s="36" t="s">
        <v>42</v>
      </c>
      <c r="K15" s="36"/>
    </row>
    <row r="16" spans="1:11" x14ac:dyDescent="0.25">
      <c r="B16" s="3" t="s">
        <v>34</v>
      </c>
      <c r="C16" s="3" t="s">
        <v>38</v>
      </c>
      <c r="D16" s="3" t="s">
        <v>34</v>
      </c>
      <c r="E16" s="3" t="s">
        <v>38</v>
      </c>
      <c r="F16" s="3" t="s">
        <v>34</v>
      </c>
      <c r="G16" s="3" t="s">
        <v>38</v>
      </c>
      <c r="H16" s="3" t="s">
        <v>34</v>
      </c>
      <c r="I16" s="3" t="s">
        <v>38</v>
      </c>
      <c r="J16" s="3" t="s">
        <v>34</v>
      </c>
      <c r="K16" s="3" t="s">
        <v>38</v>
      </c>
    </row>
    <row r="17" spans="1:11" ht="15" customHeight="1" x14ac:dyDescent="0.25">
      <c r="A17" t="s">
        <v>12</v>
      </c>
      <c r="B17" s="6">
        <f>ROUND(100*(B6/SUM($B6:$C6)),3)</f>
        <v>29.082999999999998</v>
      </c>
      <c r="C17" s="20">
        <f>ROUND(100*(C6/SUM($B6:$C6)),3)</f>
        <v>70.917000000000002</v>
      </c>
      <c r="D17" s="6">
        <f>ROUND(100*(D6/SUM(D6:E6)),3)</f>
        <v>43.326000000000001</v>
      </c>
      <c r="E17" s="20">
        <f>ROUND(100*(E6/SUM(D6:E6)),3)</f>
        <v>56.673999999999999</v>
      </c>
      <c r="F17" s="6">
        <f>ROUND(100*(F6/SUM(F6:G6)),3)</f>
        <v>47.704000000000001</v>
      </c>
      <c r="G17" s="20">
        <f>ROUND(100*(G6/SUM(F6:G6)),3)</f>
        <v>52.295999999999999</v>
      </c>
      <c r="H17" s="6">
        <f t="shared" ref="H17" si="2">ROUND(100*(H6/SUM(H6:I6)),3)</f>
        <v>50.921999999999997</v>
      </c>
      <c r="I17" s="20">
        <f t="shared" ref="I17" si="3">ROUND(100*(I6/SUM(H6:I6)),3)</f>
        <v>49.078000000000003</v>
      </c>
      <c r="J17" s="6">
        <f t="shared" ref="J17" si="4">ROUND(100*(J6/SUM(J6:K6)),3)</f>
        <v>45.793999999999997</v>
      </c>
      <c r="K17" s="6">
        <f t="shared" ref="K17" si="5">ROUND(100*(K6/SUM(J6:K6)),3)</f>
        <v>54.206000000000003</v>
      </c>
    </row>
    <row r="18" spans="1:11" x14ac:dyDescent="0.25">
      <c r="A18" t="s">
        <v>13</v>
      </c>
      <c r="B18" s="6">
        <f t="shared" ref="B18:C18" si="6">ROUND(100*(B7/SUM($B7:$C7)),3)</f>
        <v>39.94</v>
      </c>
      <c r="C18" s="21">
        <f t="shared" si="6"/>
        <v>60.06</v>
      </c>
      <c r="D18" s="6">
        <f t="shared" ref="D18:F24" si="7">ROUND(100*(D7/SUM(D7:E7)),3)</f>
        <v>51.677999999999997</v>
      </c>
      <c r="E18" s="21">
        <f t="shared" ref="E18:G24" si="8">ROUND(100*(E7/SUM(D7:E7)),3)</f>
        <v>48.322000000000003</v>
      </c>
      <c r="F18" s="6">
        <f t="shared" si="7"/>
        <v>54.27</v>
      </c>
      <c r="G18" s="21">
        <f t="shared" si="8"/>
        <v>45.73</v>
      </c>
      <c r="H18" s="6">
        <f t="shared" ref="H18" si="9">ROUND(100*(H7/SUM(H7:I7)),3)</f>
        <v>52.92</v>
      </c>
      <c r="I18" s="21">
        <f t="shared" ref="I18" si="10">ROUND(100*(I7/SUM(H7:I7)),3)</f>
        <v>47.08</v>
      </c>
      <c r="J18" s="6">
        <f t="shared" ref="J18" si="11">ROUND(100*(J7/SUM(J7:K7)),3)</f>
        <v>58.064</v>
      </c>
      <c r="K18" s="6">
        <f t="shared" ref="K18" si="12">ROUND(100*(K7/SUM(J7:K7)),3)</f>
        <v>41.936</v>
      </c>
    </row>
    <row r="19" spans="1:11" x14ac:dyDescent="0.25">
      <c r="A19" t="s">
        <v>14</v>
      </c>
      <c r="B19" s="6">
        <f t="shared" ref="B19:C19" si="13">ROUND(100*(B8/SUM($B8:$C8)),3)</f>
        <v>38.692</v>
      </c>
      <c r="C19" s="21">
        <f t="shared" si="13"/>
        <v>61.308</v>
      </c>
      <c r="D19" s="6">
        <f t="shared" si="7"/>
        <v>49.718000000000004</v>
      </c>
      <c r="E19" s="21">
        <f t="shared" si="8"/>
        <v>50.281999999999996</v>
      </c>
      <c r="F19" s="6">
        <f t="shared" si="7"/>
        <v>49.798000000000002</v>
      </c>
      <c r="G19" s="21">
        <f t="shared" si="8"/>
        <v>50.201999999999998</v>
      </c>
      <c r="H19" s="6">
        <f t="shared" ref="H19" si="14">ROUND(100*(H8/SUM(H8:I8)),3)</f>
        <v>52.151000000000003</v>
      </c>
      <c r="I19" s="21">
        <f t="shared" ref="I19" si="15">ROUND(100*(I8/SUM(H8:I8)),3)</f>
        <v>47.848999999999997</v>
      </c>
      <c r="J19" s="6">
        <f t="shared" ref="J19" si="16">ROUND(100*(J8/SUM(J8:K8)),3)</f>
        <v>49.637999999999998</v>
      </c>
      <c r="K19" s="6">
        <f t="shared" ref="K19" si="17">ROUND(100*(K8/SUM(J8:K8)),3)</f>
        <v>50.362000000000002</v>
      </c>
    </row>
    <row r="20" spans="1:11" x14ac:dyDescent="0.25">
      <c r="A20" t="s">
        <v>15</v>
      </c>
      <c r="B20" s="6">
        <f t="shared" ref="B20:C20" si="18">ROUND(100*(B9/SUM($B9:$C9)),3)</f>
        <v>52.32</v>
      </c>
      <c r="C20" s="21">
        <f t="shared" si="18"/>
        <v>47.68</v>
      </c>
      <c r="D20" s="6">
        <f t="shared" si="7"/>
        <v>57.655999999999999</v>
      </c>
      <c r="E20" s="21">
        <f t="shared" si="8"/>
        <v>42.344000000000001</v>
      </c>
      <c r="F20" s="6">
        <f t="shared" si="7"/>
        <v>55.656999999999996</v>
      </c>
      <c r="G20" s="21">
        <f t="shared" si="8"/>
        <v>44.343000000000004</v>
      </c>
      <c r="H20" s="6">
        <f t="shared" ref="H20" si="19">ROUND(100*(H9/SUM(H9:I9)),3)</f>
        <v>53.904000000000003</v>
      </c>
      <c r="I20" s="21">
        <f t="shared" ref="I20" si="20">ROUND(100*(I9/SUM(H9:I9)),3)</f>
        <v>46.095999999999997</v>
      </c>
      <c r="J20" s="6" t="s">
        <v>96</v>
      </c>
      <c r="K20" s="6" t="s">
        <v>96</v>
      </c>
    </row>
    <row r="21" spans="1:11" x14ac:dyDescent="0.25">
      <c r="A21" t="s">
        <v>16</v>
      </c>
      <c r="B21" s="6">
        <f t="shared" ref="B21:C21" si="21">ROUND(100*(B10/SUM($B10:$C10)),3)</f>
        <v>58.223999999999997</v>
      </c>
      <c r="C21" s="21">
        <f t="shared" si="21"/>
        <v>41.776000000000003</v>
      </c>
      <c r="D21" s="6">
        <f t="shared" si="7"/>
        <v>45.963000000000001</v>
      </c>
      <c r="E21" s="21">
        <f t="shared" si="8"/>
        <v>54.036999999999999</v>
      </c>
      <c r="F21" s="6">
        <f t="shared" si="7"/>
        <v>53.661999999999999</v>
      </c>
      <c r="G21" s="21">
        <f t="shared" si="8"/>
        <v>46.338000000000001</v>
      </c>
      <c r="H21" s="6">
        <f t="shared" ref="H21" si="22">ROUND(100*(H10/SUM(H10:I10)),3)</f>
        <v>52.95</v>
      </c>
      <c r="I21" s="21">
        <f t="shared" ref="I21" si="23">ROUND(100*(I10/SUM(H10:I10)),3)</f>
        <v>47.05</v>
      </c>
      <c r="J21" s="6">
        <f t="shared" ref="J21" si="24">ROUND(100*(J10/SUM(J10:K10)),3)</f>
        <v>57.265999999999998</v>
      </c>
      <c r="K21" s="6">
        <f t="shared" ref="K21" si="25">ROUND(100*(K10/SUM(J10:K10)),3)</f>
        <v>42.734000000000002</v>
      </c>
    </row>
    <row r="22" spans="1:11" x14ac:dyDescent="0.25">
      <c r="A22" t="s">
        <v>17</v>
      </c>
      <c r="B22" s="6">
        <f t="shared" ref="B22:C22" si="26">ROUND(100*(B11/SUM($B11:$C11)),3)</f>
        <v>29.494</v>
      </c>
      <c r="C22" s="21">
        <f t="shared" si="26"/>
        <v>70.506</v>
      </c>
      <c r="D22" s="6">
        <f t="shared" si="7"/>
        <v>41.145000000000003</v>
      </c>
      <c r="E22" s="21">
        <f t="shared" si="8"/>
        <v>58.854999999999997</v>
      </c>
      <c r="F22" s="6">
        <f t="shared" si="7"/>
        <v>46.045999999999999</v>
      </c>
      <c r="G22" s="21">
        <f t="shared" si="8"/>
        <v>53.954000000000001</v>
      </c>
      <c r="H22" s="6">
        <f t="shared" ref="H22" si="27">ROUND(100*(H11/SUM(H11:I11)),3)</f>
        <v>44.88</v>
      </c>
      <c r="I22" s="21">
        <f t="shared" ref="I22" si="28">ROUND(100*(I11/SUM(H11:I11)),3)</f>
        <v>55.12</v>
      </c>
      <c r="J22" s="6">
        <f t="shared" ref="J22" si="29">ROUND(100*(J11/SUM(J11:K11)),3)</f>
        <v>55.433999999999997</v>
      </c>
      <c r="K22" s="6">
        <f t="shared" ref="K22" si="30">ROUND(100*(K11/SUM(J11:K11)),3)</f>
        <v>44.566000000000003</v>
      </c>
    </row>
    <row r="23" spans="1:11" x14ac:dyDescent="0.25">
      <c r="A23" t="s">
        <v>18</v>
      </c>
      <c r="B23" s="6">
        <f t="shared" ref="B23:C23" si="31">ROUND(100*(B12/SUM($B12:$C12)),3)</f>
        <v>40.588000000000001</v>
      </c>
      <c r="C23" s="21">
        <f t="shared" si="31"/>
        <v>59.411999999999999</v>
      </c>
      <c r="D23" s="6">
        <f t="shared" si="7"/>
        <v>48.898000000000003</v>
      </c>
      <c r="E23" s="21">
        <f t="shared" si="8"/>
        <v>51.101999999999997</v>
      </c>
      <c r="F23" s="6">
        <f t="shared" si="7"/>
        <v>54.915999999999997</v>
      </c>
      <c r="G23" s="21">
        <f t="shared" si="8"/>
        <v>45.084000000000003</v>
      </c>
      <c r="H23" s="6">
        <f t="shared" ref="H23" si="32">ROUND(100*(H12/SUM(H12:I12)),3)</f>
        <v>52.171999999999997</v>
      </c>
      <c r="I23" s="21">
        <f t="shared" ref="I23" si="33">ROUND(100*(I12/SUM(H12:I12)),3)</f>
        <v>47.828000000000003</v>
      </c>
      <c r="J23" s="6">
        <f t="shared" ref="J23" si="34">ROUND(100*(J12/SUM(J12:K12)),3)</f>
        <v>44.637</v>
      </c>
      <c r="K23" s="6">
        <f t="shared" ref="K23" si="35">ROUND(100*(K12/SUM(J12:K12)),3)</f>
        <v>55.363</v>
      </c>
    </row>
    <row r="24" spans="1:11" x14ac:dyDescent="0.25">
      <c r="A24" s="2" t="s">
        <v>19</v>
      </c>
      <c r="B24" s="6">
        <f t="shared" ref="B24:C24" si="36">ROUND(100*(B13/SUM($B13:$C13)),3)</f>
        <v>36.454000000000001</v>
      </c>
      <c r="C24" s="21">
        <f t="shared" si="36"/>
        <v>63.545999999999999</v>
      </c>
      <c r="D24" s="6">
        <f t="shared" si="7"/>
        <v>47.828000000000003</v>
      </c>
      <c r="E24" s="21">
        <f t="shared" si="8"/>
        <v>52.171999999999997</v>
      </c>
      <c r="F24" s="6">
        <f t="shared" si="7"/>
        <v>50.746000000000002</v>
      </c>
      <c r="G24" s="21">
        <f t="shared" si="8"/>
        <v>49.253999999999998</v>
      </c>
      <c r="H24" s="6">
        <f t="shared" ref="H24" si="37">ROUND(100*(H13/SUM(H13:I13)),3)</f>
        <v>52.518999999999998</v>
      </c>
      <c r="I24" s="21">
        <f t="shared" ref="I24" si="38">ROUND(100*(I13/SUM(H13:I13)),3)</f>
        <v>47.481000000000002</v>
      </c>
      <c r="J24" s="6">
        <f t="shared" ref="J24" si="39">ROUND(100*(J13/SUM(J13:K13)),3)</f>
        <v>47.11</v>
      </c>
      <c r="K24" s="6">
        <f t="shared" ref="K24" si="40">ROUND(100*(K13/SUM(J13:K13)),3)</f>
        <v>52.89</v>
      </c>
    </row>
    <row r="26" spans="1:11" x14ac:dyDescent="0.25">
      <c r="A26" s="1" t="s">
        <v>8</v>
      </c>
    </row>
    <row r="27" spans="1:11" ht="30" customHeight="1" x14ac:dyDescent="0.25">
      <c r="A27" s="35" t="s">
        <v>23</v>
      </c>
      <c r="B27" s="35"/>
      <c r="C27" s="35"/>
      <c r="D27" s="35"/>
      <c r="E27" s="35"/>
      <c r="F27" s="35"/>
      <c r="G27" s="35"/>
      <c r="H27" s="35"/>
      <c r="I27" s="35"/>
      <c r="J27" s="35"/>
      <c r="K27" s="35"/>
    </row>
    <row r="29" spans="1:11" x14ac:dyDescent="0.25">
      <c r="A29" s="1" t="s">
        <v>9</v>
      </c>
    </row>
    <row r="30" spans="1:11" x14ac:dyDescent="0.25">
      <c r="A30" t="s">
        <v>10</v>
      </c>
    </row>
    <row r="31" spans="1:11" x14ac:dyDescent="0.25">
      <c r="A31" t="s">
        <v>60</v>
      </c>
    </row>
    <row r="32" spans="1:11" x14ac:dyDescent="0.25">
      <c r="A32" t="s">
        <v>22</v>
      </c>
    </row>
  </sheetData>
  <mergeCells count="11">
    <mergeCell ref="A27:K27"/>
    <mergeCell ref="B4:C4"/>
    <mergeCell ref="D4:E4"/>
    <mergeCell ref="F4:G4"/>
    <mergeCell ref="H4:I4"/>
    <mergeCell ref="J4:K4"/>
    <mergeCell ref="B15:C15"/>
    <mergeCell ref="D15:E15"/>
    <mergeCell ref="F15:G15"/>
    <mergeCell ref="H15:I15"/>
    <mergeCell ref="J15:K15"/>
  </mergeCells>
  <pageMargins left="0.51181102362204722" right="0.5118110236220472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28" sqref="A28"/>
    </sheetView>
  </sheetViews>
  <sheetFormatPr defaultRowHeight="15" x14ac:dyDescent="0.25"/>
  <cols>
    <col min="1" max="1" width="32.85546875" customWidth="1"/>
    <col min="2" max="2" width="11.7109375" customWidth="1"/>
    <col min="3" max="3" width="12.42578125" customWidth="1"/>
    <col min="4" max="4" width="13.28515625" customWidth="1"/>
    <col min="5" max="5" width="11.7109375" customWidth="1"/>
    <col min="6" max="6" width="12.42578125" customWidth="1"/>
    <col min="7" max="7" width="13.28515625" customWidth="1"/>
    <col min="8" max="8" width="11.7109375" customWidth="1"/>
  </cols>
  <sheetData>
    <row r="1" spans="1:8" x14ac:dyDescent="0.25">
      <c r="A1" t="s">
        <v>109</v>
      </c>
    </row>
    <row r="2" spans="1:8" x14ac:dyDescent="0.25">
      <c r="A2" s="1" t="s">
        <v>110</v>
      </c>
    </row>
    <row r="4" spans="1:8" ht="15" customHeight="1" x14ac:dyDescent="0.25">
      <c r="B4" s="36" t="s">
        <v>34</v>
      </c>
      <c r="C4" s="36"/>
      <c r="D4" s="36"/>
      <c r="E4" s="36" t="s">
        <v>38</v>
      </c>
      <c r="F4" s="36"/>
      <c r="G4" s="36"/>
      <c r="H4" s="14"/>
    </row>
    <row r="5" spans="1:8" x14ac:dyDescent="0.25">
      <c r="B5" s="12" t="s">
        <v>20</v>
      </c>
      <c r="C5" s="12" t="s">
        <v>104</v>
      </c>
      <c r="D5" s="12" t="s">
        <v>105</v>
      </c>
      <c r="E5" s="12" t="s">
        <v>20</v>
      </c>
      <c r="F5" s="12" t="s">
        <v>106</v>
      </c>
      <c r="G5" s="12" t="s">
        <v>105</v>
      </c>
      <c r="H5" s="12" t="s">
        <v>107</v>
      </c>
    </row>
    <row r="6" spans="1:8" x14ac:dyDescent="0.25">
      <c r="A6" t="s">
        <v>1</v>
      </c>
      <c r="B6" s="4">
        <v>112315</v>
      </c>
      <c r="C6" s="6">
        <f>ROUND(100*(B6/B$10),3)</f>
        <v>15.497</v>
      </c>
      <c r="D6" s="6">
        <f>ROUND(100*($B6/$H6),3)</f>
        <v>36.454000000000001</v>
      </c>
      <c r="E6" s="4">
        <v>195788</v>
      </c>
      <c r="F6" s="6">
        <f>ROUND(100*(E6/E$10),3)</f>
        <v>25.402999999999999</v>
      </c>
      <c r="G6" s="6">
        <f>ROUND(100*(E6/$H6),3)</f>
        <v>63.545999999999999</v>
      </c>
      <c r="H6" s="4">
        <f>SUM(B6,E6)</f>
        <v>308103</v>
      </c>
    </row>
    <row r="7" spans="1:8" x14ac:dyDescent="0.25">
      <c r="A7" t="s">
        <v>2</v>
      </c>
      <c r="B7" s="4">
        <v>61315</v>
      </c>
      <c r="C7" s="6">
        <f>ROUND(100*(B7/B$10),3)</f>
        <v>8.4600000000000009</v>
      </c>
      <c r="D7" s="6">
        <f t="shared" ref="D7:D12" si="0">ROUND(100*($B7/$H7),3)</f>
        <v>47.828000000000003</v>
      </c>
      <c r="E7" s="4">
        <v>66884</v>
      </c>
      <c r="F7" s="6">
        <f>ROUND(100*(E7/E$10),3)</f>
        <v>8.6780000000000008</v>
      </c>
      <c r="G7" s="6">
        <f t="shared" ref="G7:G12" si="1">ROUND(100*(E7/$H7),3)</f>
        <v>52.171999999999997</v>
      </c>
      <c r="H7" s="4">
        <f t="shared" ref="H7:H9" si="2">SUM(B7,E7)</f>
        <v>128199</v>
      </c>
    </row>
    <row r="8" spans="1:8" x14ac:dyDescent="0.25">
      <c r="A8" t="s">
        <v>3</v>
      </c>
      <c r="B8" s="4">
        <v>147544</v>
      </c>
      <c r="C8" s="6">
        <f>ROUND(100*(B8/B$10),3)</f>
        <v>20.358000000000001</v>
      </c>
      <c r="D8" s="6">
        <f t="shared" si="0"/>
        <v>50.746000000000002</v>
      </c>
      <c r="E8" s="4">
        <v>143205</v>
      </c>
      <c r="F8" s="6">
        <f>ROUND(100*(E8/E$10),3)</f>
        <v>18.579999999999998</v>
      </c>
      <c r="G8" s="6">
        <f t="shared" si="1"/>
        <v>49.253999999999998</v>
      </c>
      <c r="H8" s="4">
        <f t="shared" si="2"/>
        <v>290749</v>
      </c>
    </row>
    <row r="9" spans="1:8" x14ac:dyDescent="0.25">
      <c r="A9" t="s">
        <v>4</v>
      </c>
      <c r="B9" s="4">
        <v>403569</v>
      </c>
      <c r="C9" s="6">
        <f>ROUND(100*(B9/B$10),3)</f>
        <v>55.683999999999997</v>
      </c>
      <c r="D9" s="6">
        <f t="shared" si="0"/>
        <v>52.518999999999998</v>
      </c>
      <c r="E9" s="4">
        <v>364861</v>
      </c>
      <c r="F9" s="6">
        <f>ROUND(100*(E9/E$10),3)</f>
        <v>47.338999999999999</v>
      </c>
      <c r="G9" s="6">
        <f t="shared" si="1"/>
        <v>47.481000000000002</v>
      </c>
      <c r="H9" s="4">
        <f t="shared" si="2"/>
        <v>768430</v>
      </c>
    </row>
    <row r="10" spans="1:8" x14ac:dyDescent="0.25">
      <c r="A10" s="2" t="s">
        <v>6</v>
      </c>
      <c r="B10" s="5">
        <f>SUM(B6:B9)</f>
        <v>724743</v>
      </c>
      <c r="C10" s="7">
        <f>SUM(C6:C9)</f>
        <v>99.998999999999995</v>
      </c>
      <c r="D10" s="6">
        <f>ROUND(100*($B10/$H10),3)</f>
        <v>48.462000000000003</v>
      </c>
      <c r="E10" s="5">
        <f>SUM(E6:E9)</f>
        <v>770738</v>
      </c>
      <c r="F10" s="7">
        <f>SUM(F6:F9)</f>
        <v>100</v>
      </c>
      <c r="G10" s="6">
        <f t="shared" si="1"/>
        <v>51.537999999999997</v>
      </c>
      <c r="H10" s="5">
        <f>SUM(H6:H9)</f>
        <v>1495481</v>
      </c>
    </row>
    <row r="11" spans="1:8" x14ac:dyDescent="0.25">
      <c r="C11" s="8"/>
      <c r="D11" s="6"/>
      <c r="F11" s="8"/>
      <c r="G11" s="6"/>
    </row>
    <row r="12" spans="1:8" x14ac:dyDescent="0.25">
      <c r="A12" t="s">
        <v>79</v>
      </c>
      <c r="B12" s="4">
        <f>SUM(B8:B9)</f>
        <v>551113</v>
      </c>
      <c r="C12" s="6">
        <f>100*(B12/B$10)</f>
        <v>76.042541976949067</v>
      </c>
      <c r="D12" s="6">
        <f t="shared" si="0"/>
        <v>52.031999999999996</v>
      </c>
      <c r="E12" s="4">
        <f>SUM(E8:E9)</f>
        <v>508066</v>
      </c>
      <c r="F12" s="6">
        <f>100*(E12/E$10)</f>
        <v>65.919417493363511</v>
      </c>
      <c r="G12" s="6">
        <f t="shared" si="1"/>
        <v>47.968000000000004</v>
      </c>
      <c r="H12" s="4">
        <f>SUM(H8:H9)</f>
        <v>1059179</v>
      </c>
    </row>
    <row r="14" spans="1:8" x14ac:dyDescent="0.25">
      <c r="A14" s="1" t="s">
        <v>8</v>
      </c>
    </row>
    <row r="15" spans="1:8" ht="15" customHeight="1" x14ac:dyDescent="0.25">
      <c r="A15" s="35" t="s">
        <v>163</v>
      </c>
      <c r="B15" s="35"/>
      <c r="C15" s="35"/>
      <c r="D15" s="35"/>
      <c r="E15" s="35"/>
      <c r="F15" s="35"/>
      <c r="G15" s="35"/>
      <c r="H15" s="35"/>
    </row>
    <row r="17" spans="1:1" x14ac:dyDescent="0.25">
      <c r="A17" s="1" t="s">
        <v>9</v>
      </c>
    </row>
    <row r="18" spans="1:1" x14ac:dyDescent="0.25">
      <c r="A18" t="s">
        <v>10</v>
      </c>
    </row>
    <row r="19" spans="1:1" x14ac:dyDescent="0.25">
      <c r="A19" t="s">
        <v>60</v>
      </c>
    </row>
    <row r="20" spans="1:1" x14ac:dyDescent="0.25">
      <c r="A20" t="s">
        <v>22</v>
      </c>
    </row>
  </sheetData>
  <mergeCells count="3">
    <mergeCell ref="B4:D4"/>
    <mergeCell ref="E4:G4"/>
    <mergeCell ref="A15:H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111</v>
      </c>
    </row>
    <row r="2" spans="1:9" x14ac:dyDescent="0.25">
      <c r="A2" s="1" t="s">
        <v>112</v>
      </c>
    </row>
    <row r="4" spans="1:9" ht="30" customHeight="1" x14ac:dyDescent="0.25">
      <c r="A4" s="9" t="s">
        <v>34</v>
      </c>
      <c r="B4" s="36" t="s">
        <v>12</v>
      </c>
      <c r="C4" s="36"/>
      <c r="D4" s="36" t="s">
        <v>13</v>
      </c>
      <c r="E4" s="36"/>
      <c r="F4" s="36" t="s">
        <v>14</v>
      </c>
      <c r="G4" s="36"/>
      <c r="H4" s="36" t="s">
        <v>15</v>
      </c>
      <c r="I4" s="36"/>
    </row>
    <row r="5" spans="1:9" x14ac:dyDescent="0.25">
      <c r="B5" s="12" t="s">
        <v>20</v>
      </c>
      <c r="C5" s="12" t="s">
        <v>21</v>
      </c>
      <c r="D5" s="12" t="s">
        <v>20</v>
      </c>
      <c r="E5" s="12" t="s">
        <v>21</v>
      </c>
      <c r="F5" s="12" t="s">
        <v>20</v>
      </c>
      <c r="G5" s="12" t="s">
        <v>21</v>
      </c>
      <c r="H5" s="12" t="s">
        <v>20</v>
      </c>
      <c r="I5" s="12" t="s">
        <v>21</v>
      </c>
    </row>
    <row r="6" spans="1:9" x14ac:dyDescent="0.25">
      <c r="A6" t="s">
        <v>1</v>
      </c>
      <c r="B6" s="4">
        <v>42585</v>
      </c>
      <c r="C6" s="6">
        <f>ROUND(100*(B6/B$10),3)</f>
        <v>20.797000000000001</v>
      </c>
      <c r="D6" s="4">
        <v>28436</v>
      </c>
      <c r="E6" s="6">
        <f>ROUND(100*(D6/D$10),3)</f>
        <v>17.315999999999999</v>
      </c>
      <c r="F6" s="4">
        <v>8138</v>
      </c>
      <c r="G6" s="6">
        <f>ROUND(100*(F6/F$10),3)</f>
        <v>21.89</v>
      </c>
      <c r="H6" s="4">
        <v>26408</v>
      </c>
      <c r="I6" s="6">
        <f>ROUND(100*(H6/H$10),3)</f>
        <v>11.914</v>
      </c>
    </row>
    <row r="7" spans="1:9" x14ac:dyDescent="0.25">
      <c r="A7" t="s">
        <v>2</v>
      </c>
      <c r="B7" s="4">
        <v>24297</v>
      </c>
      <c r="C7" s="6">
        <f>ROUND(100*(B7/B$10),3)</f>
        <v>11.866</v>
      </c>
      <c r="D7" s="4">
        <v>17290</v>
      </c>
      <c r="E7" s="6">
        <f>ROUND(100*(D7/D$10),3)</f>
        <v>10.529</v>
      </c>
      <c r="F7" s="4">
        <v>4932</v>
      </c>
      <c r="G7" s="6">
        <f>ROUND(100*(F7/F$10),3)</f>
        <v>13.266</v>
      </c>
      <c r="H7" s="4">
        <v>9127</v>
      </c>
      <c r="I7" s="6">
        <f>ROUND(100*(H7/H$10),3)</f>
        <v>4.1180000000000003</v>
      </c>
    </row>
    <row r="8" spans="1:9" x14ac:dyDescent="0.25">
      <c r="A8" t="s">
        <v>3</v>
      </c>
      <c r="B8" s="4">
        <v>57403</v>
      </c>
      <c r="C8" s="6">
        <f>ROUND(100*(B8/B$10),3)</f>
        <v>28.033000000000001</v>
      </c>
      <c r="D8" s="4">
        <v>23610</v>
      </c>
      <c r="E8" s="6">
        <f>ROUND(100*(D8/D$10),3)</f>
        <v>14.377000000000001</v>
      </c>
      <c r="F8" s="4">
        <v>7028</v>
      </c>
      <c r="G8" s="6">
        <f>ROUND(100*(F8/F$10),3)</f>
        <v>18.904</v>
      </c>
      <c r="H8" s="4">
        <v>30774</v>
      </c>
      <c r="I8" s="6">
        <f>ROUND(100*(H8/H$10),3)</f>
        <v>13.884</v>
      </c>
    </row>
    <row r="9" spans="1:9" x14ac:dyDescent="0.25">
      <c r="A9" t="s">
        <v>4</v>
      </c>
      <c r="B9" s="4">
        <v>80484</v>
      </c>
      <c r="C9" s="6">
        <f>ROUND(100*(B9/B$10),3)</f>
        <v>39.305</v>
      </c>
      <c r="D9" s="4">
        <v>94882</v>
      </c>
      <c r="E9" s="6">
        <f>ROUND(100*(D9/D$10),3)</f>
        <v>57.777999999999999</v>
      </c>
      <c r="F9" s="4">
        <v>17079</v>
      </c>
      <c r="G9" s="6">
        <f>ROUND(100*(F9/F$10),3)</f>
        <v>45.94</v>
      </c>
      <c r="H9" s="4">
        <v>155345</v>
      </c>
      <c r="I9" s="6">
        <f>ROUND(100*(H9/H$10),3)</f>
        <v>70.084000000000003</v>
      </c>
    </row>
    <row r="10" spans="1:9" x14ac:dyDescent="0.25">
      <c r="A10" s="2" t="s">
        <v>6</v>
      </c>
      <c r="B10" s="5">
        <f t="shared" ref="B10:I10" si="0">SUM(B6:B9)</f>
        <v>204769</v>
      </c>
      <c r="C10" s="7">
        <f t="shared" si="0"/>
        <v>100.001</v>
      </c>
      <c r="D10" s="5">
        <f t="shared" si="0"/>
        <v>164218</v>
      </c>
      <c r="E10" s="7">
        <f t="shared" si="0"/>
        <v>100</v>
      </c>
      <c r="F10" s="5">
        <f t="shared" si="0"/>
        <v>37177</v>
      </c>
      <c r="G10" s="7">
        <f t="shared" si="0"/>
        <v>100</v>
      </c>
      <c r="H10" s="5">
        <f t="shared" si="0"/>
        <v>221654</v>
      </c>
      <c r="I10" s="7">
        <f t="shared" si="0"/>
        <v>100</v>
      </c>
    </row>
    <row r="11" spans="1:9" x14ac:dyDescent="0.25">
      <c r="C11" s="8"/>
      <c r="E11" s="8"/>
      <c r="G11" s="8"/>
      <c r="I11" s="8"/>
    </row>
    <row r="12" spans="1:9" x14ac:dyDescent="0.25">
      <c r="A12" t="s">
        <v>79</v>
      </c>
      <c r="B12" s="4">
        <f>SUM(B8:B9)</f>
        <v>137887</v>
      </c>
      <c r="C12" s="6">
        <f>100*(B12/B$10)</f>
        <v>67.337829456607196</v>
      </c>
      <c r="D12" s="4">
        <f>SUM(D8:D9)</f>
        <v>118492</v>
      </c>
      <c r="E12" s="6">
        <f t="shared" ref="E12" si="1">100*(D12/D$10)</f>
        <v>72.155305752109996</v>
      </c>
      <c r="F12" s="4">
        <f>SUM(F8:F9)</f>
        <v>24107</v>
      </c>
      <c r="G12" s="6">
        <f t="shared" ref="G12" si="2">100*(F12/F$10)</f>
        <v>64.843855071684104</v>
      </c>
      <c r="H12" s="4">
        <f>SUM(H8:H9)</f>
        <v>186119</v>
      </c>
      <c r="I12" s="6">
        <f t="shared" ref="I12" si="3">100*(H12/H$10)</f>
        <v>83.968256832721266</v>
      </c>
    </row>
    <row r="14" spans="1:9" ht="30" customHeight="1" x14ac:dyDescent="0.25">
      <c r="B14" s="36" t="s">
        <v>16</v>
      </c>
      <c r="C14" s="36"/>
      <c r="D14" s="36" t="s">
        <v>17</v>
      </c>
      <c r="E14" s="36"/>
      <c r="F14" s="36" t="s">
        <v>18</v>
      </c>
      <c r="G14" s="36"/>
      <c r="H14" s="36" t="s">
        <v>19</v>
      </c>
      <c r="I14" s="36"/>
    </row>
    <row r="15" spans="1:9" x14ac:dyDescent="0.25">
      <c r="B15" s="12" t="s">
        <v>20</v>
      </c>
      <c r="C15" s="12" t="s">
        <v>21</v>
      </c>
      <c r="D15" s="12" t="s">
        <v>20</v>
      </c>
      <c r="E15" s="12" t="s">
        <v>21</v>
      </c>
      <c r="F15" s="12" t="s">
        <v>20</v>
      </c>
      <c r="G15" s="12" t="s">
        <v>21</v>
      </c>
      <c r="H15" s="12" t="s">
        <v>20</v>
      </c>
      <c r="I15" s="12" t="s">
        <v>21</v>
      </c>
    </row>
    <row r="16" spans="1:9" x14ac:dyDescent="0.25">
      <c r="A16" t="s">
        <v>1</v>
      </c>
      <c r="B16" s="4">
        <v>400</v>
      </c>
      <c r="C16" s="6">
        <f>ROUND(100*(B16/B$20),3)</f>
        <v>0.93100000000000005</v>
      </c>
      <c r="D16" s="4">
        <v>2853</v>
      </c>
      <c r="E16" s="6">
        <f>ROUND(100*(D16/D$20),3)</f>
        <v>8.6760000000000002</v>
      </c>
      <c r="F16" s="4">
        <v>3495</v>
      </c>
      <c r="G16" s="6">
        <f>ROUND(100*(F16/F$20),3)</f>
        <v>16.597000000000001</v>
      </c>
      <c r="H16" s="4">
        <f>SUM(B6,D6,F6,H6,B16,D16,F16)</f>
        <v>112315</v>
      </c>
      <c r="I16" s="6">
        <f>ROUND(100*(H16/H$20),3)</f>
        <v>15.497</v>
      </c>
    </row>
    <row r="17" spans="1:9" x14ac:dyDescent="0.25">
      <c r="A17" t="s">
        <v>2</v>
      </c>
      <c r="B17" s="4">
        <v>74</v>
      </c>
      <c r="C17" s="6">
        <f>ROUND(100*(B17/B$20),3)</f>
        <v>0.17199999999999999</v>
      </c>
      <c r="D17" s="4">
        <v>3399</v>
      </c>
      <c r="E17" s="6">
        <f>ROUND(100*(D17/D$20),3)</f>
        <v>10.336</v>
      </c>
      <c r="F17" s="4">
        <v>2196</v>
      </c>
      <c r="G17" s="6">
        <f>ROUND(100*(F17/F$20),3)</f>
        <v>10.428000000000001</v>
      </c>
      <c r="H17" s="4">
        <f>SUM(B7,D7,F7,H7,B17,D17,F17)</f>
        <v>61315</v>
      </c>
      <c r="I17" s="6">
        <f>ROUND(100*(H17/H$20),3)</f>
        <v>8.4600000000000009</v>
      </c>
    </row>
    <row r="18" spans="1:9" x14ac:dyDescent="0.25">
      <c r="A18" t="s">
        <v>3</v>
      </c>
      <c r="B18" s="4">
        <v>11326</v>
      </c>
      <c r="C18" s="6">
        <f>ROUND(100*(B18/B$20),3)</f>
        <v>26.350999999999999</v>
      </c>
      <c r="D18" s="4">
        <v>13432</v>
      </c>
      <c r="E18" s="6">
        <f>ROUND(100*(D18/D$20),3)</f>
        <v>40.844999999999999</v>
      </c>
      <c r="F18" s="4">
        <v>3971</v>
      </c>
      <c r="G18" s="6">
        <f>ROUND(100*(F18/F$20),3)</f>
        <v>18.856999999999999</v>
      </c>
      <c r="H18" s="4">
        <f>SUM(B8,D8,F8,H8,B18,D18,F18)</f>
        <v>147544</v>
      </c>
      <c r="I18" s="6">
        <f>ROUND(100*(H18/H$20),3)</f>
        <v>20.358000000000001</v>
      </c>
    </row>
    <row r="19" spans="1:9" x14ac:dyDescent="0.25">
      <c r="A19" t="s">
        <v>4</v>
      </c>
      <c r="B19" s="4">
        <v>31182</v>
      </c>
      <c r="C19" s="6">
        <f>ROUND(100*(B19/B$20),3)</f>
        <v>72.546999999999997</v>
      </c>
      <c r="D19" s="4">
        <v>13201</v>
      </c>
      <c r="E19" s="6">
        <f>ROUND(100*(D19/D$20),3)</f>
        <v>40.143000000000001</v>
      </c>
      <c r="F19" s="4">
        <v>11396</v>
      </c>
      <c r="G19" s="6">
        <f>ROUND(100*(F19/F$20),3)</f>
        <v>54.116999999999997</v>
      </c>
      <c r="H19" s="4">
        <f>SUM(B9,D9,F9,H9,B19,D19,F19)</f>
        <v>403569</v>
      </c>
      <c r="I19" s="6">
        <f>ROUND(100*(H19/H$20),3)</f>
        <v>55.683999999999997</v>
      </c>
    </row>
    <row r="20" spans="1:9" x14ac:dyDescent="0.25">
      <c r="A20" s="2" t="s">
        <v>6</v>
      </c>
      <c r="B20" s="5">
        <f t="shared" ref="B20:I20" si="4">SUM(B16:B19)</f>
        <v>42982</v>
      </c>
      <c r="C20" s="7">
        <f t="shared" si="4"/>
        <v>100.001</v>
      </c>
      <c r="D20" s="5">
        <f t="shared" si="4"/>
        <v>32885</v>
      </c>
      <c r="E20" s="7">
        <f t="shared" si="4"/>
        <v>100</v>
      </c>
      <c r="F20" s="5">
        <f t="shared" si="4"/>
        <v>21058</v>
      </c>
      <c r="G20" s="7">
        <f t="shared" si="4"/>
        <v>99.998999999999995</v>
      </c>
      <c r="H20" s="5">
        <f t="shared" si="4"/>
        <v>724743</v>
      </c>
      <c r="I20" s="7">
        <f t="shared" si="4"/>
        <v>99.998999999999995</v>
      </c>
    </row>
    <row r="21" spans="1:9" x14ac:dyDescent="0.25">
      <c r="C21" s="8"/>
      <c r="E21" s="8"/>
      <c r="G21" s="8"/>
      <c r="I21" s="8"/>
    </row>
    <row r="22" spans="1:9" x14ac:dyDescent="0.25">
      <c r="A22" t="s">
        <v>79</v>
      </c>
      <c r="B22" s="4">
        <f>SUM(B18:B19)</f>
        <v>42508</v>
      </c>
      <c r="C22" s="6">
        <f>100*(B22/B$20)</f>
        <v>98.897212786747943</v>
      </c>
      <c r="D22" s="4">
        <f>SUM(D18:D19)</f>
        <v>26633</v>
      </c>
      <c r="E22" s="6">
        <f>100*(D22/D$20)</f>
        <v>80.988292534590229</v>
      </c>
      <c r="F22" s="4">
        <f>SUM(F18:F19)</f>
        <v>15367</v>
      </c>
      <c r="G22" s="6">
        <f>100*(F22/F$20)</f>
        <v>72.974641466426064</v>
      </c>
      <c r="H22" s="4">
        <f>SUM(H18:H19)</f>
        <v>551113</v>
      </c>
      <c r="I22" s="6">
        <f>100*(H22/H$20)</f>
        <v>76.042541976949067</v>
      </c>
    </row>
    <row r="24" spans="1:9" x14ac:dyDescent="0.25">
      <c r="A24" s="1" t="s">
        <v>8</v>
      </c>
    </row>
    <row r="25" spans="1:9" ht="30" customHeight="1" x14ac:dyDescent="0.25">
      <c r="A25" s="35" t="s">
        <v>52</v>
      </c>
      <c r="B25" s="35"/>
      <c r="C25" s="35"/>
      <c r="D25" s="35"/>
      <c r="E25" s="35"/>
      <c r="F25" s="35"/>
      <c r="G25" s="35"/>
      <c r="H25" s="35"/>
      <c r="I25" s="35"/>
    </row>
    <row r="27" spans="1:9" x14ac:dyDescent="0.25">
      <c r="A27" s="1" t="s">
        <v>9</v>
      </c>
    </row>
    <row r="28" spans="1:9" x14ac:dyDescent="0.25">
      <c r="A28" t="s">
        <v>10</v>
      </c>
    </row>
    <row r="29" spans="1:9" x14ac:dyDescent="0.25">
      <c r="A29" t="s">
        <v>60</v>
      </c>
    </row>
    <row r="30" spans="1:9"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113</v>
      </c>
    </row>
    <row r="2" spans="1:9" x14ac:dyDescent="0.25">
      <c r="A2" s="1" t="s">
        <v>112</v>
      </c>
    </row>
    <row r="4" spans="1:9" ht="30" customHeight="1" x14ac:dyDescent="0.25">
      <c r="A4" s="9" t="s">
        <v>38</v>
      </c>
      <c r="B4" s="36" t="s">
        <v>12</v>
      </c>
      <c r="C4" s="36"/>
      <c r="D4" s="36" t="s">
        <v>13</v>
      </c>
      <c r="E4" s="36"/>
      <c r="F4" s="36" t="s">
        <v>14</v>
      </c>
      <c r="G4" s="36"/>
      <c r="H4" s="36" t="s">
        <v>15</v>
      </c>
      <c r="I4" s="36"/>
    </row>
    <row r="5" spans="1:9" x14ac:dyDescent="0.25">
      <c r="B5" s="12" t="s">
        <v>20</v>
      </c>
      <c r="C5" s="12" t="s">
        <v>21</v>
      </c>
      <c r="D5" s="12" t="s">
        <v>20</v>
      </c>
      <c r="E5" s="12" t="s">
        <v>21</v>
      </c>
      <c r="F5" s="12" t="s">
        <v>20</v>
      </c>
      <c r="G5" s="12" t="s">
        <v>21</v>
      </c>
      <c r="H5" s="12" t="s">
        <v>20</v>
      </c>
      <c r="I5" s="12" t="s">
        <v>21</v>
      </c>
    </row>
    <row r="6" spans="1:9" x14ac:dyDescent="0.25">
      <c r="A6" t="s">
        <v>1</v>
      </c>
      <c r="B6" s="4">
        <v>103843</v>
      </c>
      <c r="C6" s="6">
        <f>ROUND(100*(B6/B$10),3)</f>
        <v>37.606999999999999</v>
      </c>
      <c r="D6" s="4">
        <v>42761</v>
      </c>
      <c r="E6" s="6">
        <f>ROUND(100*(D6/D$10),3)</f>
        <v>26.196000000000002</v>
      </c>
      <c r="F6" s="4">
        <v>12895</v>
      </c>
      <c r="G6" s="6">
        <f>ROUND(100*(F6/F$10),3)</f>
        <v>31.731000000000002</v>
      </c>
      <c r="H6" s="4">
        <v>24066</v>
      </c>
      <c r="I6" s="6">
        <f>ROUND(100*(H6/H$10),3)</f>
        <v>12.792</v>
      </c>
    </row>
    <row r="7" spans="1:9" x14ac:dyDescent="0.25">
      <c r="A7" t="s">
        <v>2</v>
      </c>
      <c r="B7" s="4">
        <v>31782</v>
      </c>
      <c r="C7" s="6">
        <f>ROUND(100*(B7/B$10),3)</f>
        <v>11.51</v>
      </c>
      <c r="D7" s="4">
        <v>16167</v>
      </c>
      <c r="E7" s="6">
        <f>ROUND(100*(D7/D$10),3)</f>
        <v>9.9039999999999999</v>
      </c>
      <c r="F7" s="4">
        <v>4988</v>
      </c>
      <c r="G7" s="6">
        <f>ROUND(100*(F7/F$10),3)</f>
        <v>12.273999999999999</v>
      </c>
      <c r="H7" s="4">
        <v>6703</v>
      </c>
      <c r="I7" s="6">
        <f>ROUND(100*(H7/H$10),3)</f>
        <v>3.5630000000000002</v>
      </c>
    </row>
    <row r="8" spans="1:9" x14ac:dyDescent="0.25">
      <c r="A8" t="s">
        <v>3</v>
      </c>
      <c r="B8" s="4">
        <v>62928</v>
      </c>
      <c r="C8" s="6">
        <f>ROUND(100*(B8/B$10),3)</f>
        <v>22.79</v>
      </c>
      <c r="D8" s="4">
        <v>19895</v>
      </c>
      <c r="E8" s="6">
        <f>ROUND(100*(D8/D$10),3)</f>
        <v>12.188000000000001</v>
      </c>
      <c r="F8" s="4">
        <v>7085</v>
      </c>
      <c r="G8" s="6">
        <f>ROUND(100*(F8/F$10),3)</f>
        <v>17.434000000000001</v>
      </c>
      <c r="H8" s="4">
        <v>24518</v>
      </c>
      <c r="I8" s="6">
        <f>ROUND(100*(H8/H$10),3)</f>
        <v>13.032999999999999</v>
      </c>
    </row>
    <row r="9" spans="1:9" x14ac:dyDescent="0.25">
      <c r="A9" t="s">
        <v>4</v>
      </c>
      <c r="B9" s="4">
        <v>77571</v>
      </c>
      <c r="C9" s="6">
        <f>ROUND(100*(B9/B$10),3)</f>
        <v>28.093</v>
      </c>
      <c r="D9" s="4">
        <v>84411</v>
      </c>
      <c r="E9" s="6">
        <f>ROUND(100*(D9/D$10),3)</f>
        <v>51.712000000000003</v>
      </c>
      <c r="F9" s="4">
        <v>15670</v>
      </c>
      <c r="G9" s="6">
        <f>ROUND(100*(F9/F$10),3)</f>
        <v>38.56</v>
      </c>
      <c r="H9" s="4">
        <v>132841</v>
      </c>
      <c r="I9" s="6">
        <f>ROUND(100*(H9/H$10),3)</f>
        <v>70.611999999999995</v>
      </c>
    </row>
    <row r="10" spans="1:9" x14ac:dyDescent="0.25">
      <c r="A10" s="2" t="s">
        <v>6</v>
      </c>
      <c r="B10" s="5">
        <f t="shared" ref="B10:I10" si="0">SUM(B6:B9)</f>
        <v>276124</v>
      </c>
      <c r="C10" s="7">
        <f t="shared" si="0"/>
        <v>100</v>
      </c>
      <c r="D10" s="5">
        <f t="shared" si="0"/>
        <v>163234</v>
      </c>
      <c r="E10" s="7">
        <f t="shared" si="0"/>
        <v>100</v>
      </c>
      <c r="F10" s="5">
        <f t="shared" si="0"/>
        <v>40638</v>
      </c>
      <c r="G10" s="7">
        <f t="shared" si="0"/>
        <v>99.999000000000009</v>
      </c>
      <c r="H10" s="5">
        <f t="shared" si="0"/>
        <v>188128</v>
      </c>
      <c r="I10" s="7">
        <f t="shared" si="0"/>
        <v>100</v>
      </c>
    </row>
    <row r="11" spans="1:9" x14ac:dyDescent="0.25">
      <c r="C11" s="8"/>
      <c r="E11" s="8"/>
      <c r="G11" s="8"/>
      <c r="I11" s="8"/>
    </row>
    <row r="12" spans="1:9" x14ac:dyDescent="0.25">
      <c r="A12" t="s">
        <v>79</v>
      </c>
      <c r="B12" s="4">
        <f>SUM(B8:B9)</f>
        <v>140499</v>
      </c>
      <c r="C12" s="6">
        <f>100*(B12/B$10)</f>
        <v>50.882574495516508</v>
      </c>
      <c r="D12" s="4">
        <f>SUM(D8:D9)</f>
        <v>104306</v>
      </c>
      <c r="E12" s="6">
        <f t="shared" ref="E12" si="1">100*(D12/D$10)</f>
        <v>63.899677763211095</v>
      </c>
      <c r="F12" s="4">
        <f>SUM(F8:F9)</f>
        <v>22755</v>
      </c>
      <c r="G12" s="6">
        <f t="shared" ref="G12" si="2">100*(F12/F$10)</f>
        <v>55.99438948767164</v>
      </c>
      <c r="H12" s="4">
        <f>SUM(H8:H9)</f>
        <v>157359</v>
      </c>
      <c r="I12" s="6">
        <f t="shared" ref="I12" si="3">100*(H12/H$10)</f>
        <v>83.644646198333049</v>
      </c>
    </row>
    <row r="14" spans="1:9" ht="30" customHeight="1" x14ac:dyDescent="0.25">
      <c r="B14" s="36" t="s">
        <v>16</v>
      </c>
      <c r="C14" s="36"/>
      <c r="D14" s="36" t="s">
        <v>17</v>
      </c>
      <c r="E14" s="36"/>
      <c r="F14" s="36" t="s">
        <v>18</v>
      </c>
      <c r="G14" s="36"/>
      <c r="H14" s="36" t="s">
        <v>19</v>
      </c>
      <c r="I14" s="36"/>
    </row>
    <row r="15" spans="1:9" x14ac:dyDescent="0.25">
      <c r="B15" s="12" t="s">
        <v>20</v>
      </c>
      <c r="C15" s="12" t="s">
        <v>21</v>
      </c>
      <c r="D15" s="12" t="s">
        <v>20</v>
      </c>
      <c r="E15" s="12" t="s">
        <v>21</v>
      </c>
      <c r="F15" s="12" t="s">
        <v>20</v>
      </c>
      <c r="G15" s="12" t="s">
        <v>21</v>
      </c>
      <c r="H15" s="12" t="s">
        <v>20</v>
      </c>
      <c r="I15" s="12" t="s">
        <v>21</v>
      </c>
    </row>
    <row r="16" spans="1:9" x14ac:dyDescent="0.25">
      <c r="A16" t="s">
        <v>1</v>
      </c>
      <c r="B16" s="4">
        <v>287</v>
      </c>
      <c r="C16" s="6">
        <f>ROUND(100*(B16/B$20),3)</f>
        <v>0.75800000000000001</v>
      </c>
      <c r="D16" s="4">
        <v>6820</v>
      </c>
      <c r="E16" s="6">
        <f>ROUND(100*(D16/D$20),3)</f>
        <v>15.63</v>
      </c>
      <c r="F16" s="4">
        <v>5116</v>
      </c>
      <c r="G16" s="6">
        <f>ROUND(100*(F16/F$20),3)</f>
        <v>24.225999999999999</v>
      </c>
      <c r="H16" s="4">
        <f>SUM(B6,D6,F6,H6,B16,D16,F16)</f>
        <v>195788</v>
      </c>
      <c r="I16" s="6">
        <f>ROUND(100*(H16/H$20),3)</f>
        <v>25.402999999999999</v>
      </c>
    </row>
    <row r="17" spans="1:10" x14ac:dyDescent="0.25">
      <c r="A17" t="s">
        <v>2</v>
      </c>
      <c r="B17" s="4">
        <v>87</v>
      </c>
      <c r="C17" s="6">
        <f>ROUND(100*(B17/B$20),3)</f>
        <v>0.23</v>
      </c>
      <c r="D17" s="4">
        <v>4862</v>
      </c>
      <c r="E17" s="6">
        <f>ROUND(100*(D17/D$20),3)</f>
        <v>11.143000000000001</v>
      </c>
      <c r="F17" s="4">
        <v>2295</v>
      </c>
      <c r="G17" s="6">
        <f>ROUND(100*(F17/F$20),3)</f>
        <v>10.868</v>
      </c>
      <c r="H17" s="4">
        <f>SUM(B7,D7,F7,H7,B17,D17,F17)</f>
        <v>66884</v>
      </c>
      <c r="I17" s="6">
        <f>ROUND(100*(H17/H$20),3)</f>
        <v>8.6780000000000008</v>
      </c>
    </row>
    <row r="18" spans="1:10" x14ac:dyDescent="0.25">
      <c r="A18" t="s">
        <v>3</v>
      </c>
      <c r="B18" s="4">
        <v>9780</v>
      </c>
      <c r="C18" s="6">
        <f>ROUND(100*(B18/B$20),3)</f>
        <v>25.831</v>
      </c>
      <c r="D18" s="4">
        <v>15739</v>
      </c>
      <c r="E18" s="6">
        <f>ROUND(100*(D18/D$20),3)</f>
        <v>36.07</v>
      </c>
      <c r="F18" s="4">
        <v>3260</v>
      </c>
      <c r="G18" s="6">
        <f>ROUND(100*(F18/F$20),3)</f>
        <v>15.436999999999999</v>
      </c>
      <c r="H18" s="4">
        <f>SUM(B8,D8,F8,H8,B18,D18,F18)</f>
        <v>143205</v>
      </c>
      <c r="I18" s="6">
        <f>ROUND(100*(H18/H$20),3)</f>
        <v>18.579999999999998</v>
      </c>
    </row>
    <row r="19" spans="1:10" x14ac:dyDescent="0.25">
      <c r="A19" t="s">
        <v>4</v>
      </c>
      <c r="B19" s="4">
        <v>27708</v>
      </c>
      <c r="C19" s="6">
        <f>ROUND(100*(B19/B$20),3)</f>
        <v>73.182000000000002</v>
      </c>
      <c r="D19" s="4">
        <v>16213</v>
      </c>
      <c r="E19" s="6">
        <f>ROUND(100*(D19/D$20),3)</f>
        <v>37.156999999999996</v>
      </c>
      <c r="F19" s="4">
        <v>10447</v>
      </c>
      <c r="G19" s="6">
        <f>ROUND(100*(F19/F$20),3)</f>
        <v>49.47</v>
      </c>
      <c r="H19" s="4">
        <f>SUM(B9,D9,F9,H9,B19,D19,F19)</f>
        <v>364861</v>
      </c>
      <c r="I19" s="6">
        <f>ROUND(100*(H19/H$20),3)</f>
        <v>47.338999999999999</v>
      </c>
    </row>
    <row r="20" spans="1:10" x14ac:dyDescent="0.25">
      <c r="A20" s="2" t="s">
        <v>6</v>
      </c>
      <c r="B20" s="5">
        <f t="shared" ref="B20:I20" si="4">SUM(B16:B19)</f>
        <v>37862</v>
      </c>
      <c r="C20" s="7">
        <f t="shared" si="4"/>
        <v>100.001</v>
      </c>
      <c r="D20" s="5">
        <f t="shared" si="4"/>
        <v>43634</v>
      </c>
      <c r="E20" s="7">
        <f t="shared" si="4"/>
        <v>100</v>
      </c>
      <c r="F20" s="5">
        <f t="shared" si="4"/>
        <v>21118</v>
      </c>
      <c r="G20" s="7">
        <f t="shared" si="4"/>
        <v>100.001</v>
      </c>
      <c r="H20" s="5">
        <f t="shared" si="4"/>
        <v>770738</v>
      </c>
      <c r="I20" s="7">
        <f t="shared" si="4"/>
        <v>100</v>
      </c>
      <c r="J20" s="4"/>
    </row>
    <row r="21" spans="1:10" x14ac:dyDescent="0.25">
      <c r="C21" s="8"/>
      <c r="E21" s="8"/>
      <c r="G21" s="8"/>
      <c r="I21" s="8"/>
    </row>
    <row r="22" spans="1:10" x14ac:dyDescent="0.25">
      <c r="A22" t="s">
        <v>79</v>
      </c>
      <c r="B22" s="4">
        <f>SUM(B18:B19)</f>
        <v>37488</v>
      </c>
      <c r="C22" s="6">
        <f>100*(B22/B$20)</f>
        <v>99.012202208018593</v>
      </c>
      <c r="D22" s="4">
        <f>SUM(D18:D19)</f>
        <v>31952</v>
      </c>
      <c r="E22" s="6">
        <f>100*(D22/D$20)</f>
        <v>73.227299812073156</v>
      </c>
      <c r="F22" s="4">
        <f>SUM(F18:F19)</f>
        <v>13707</v>
      </c>
      <c r="G22" s="6">
        <f>100*(F22/F$20)</f>
        <v>64.906714651008627</v>
      </c>
      <c r="H22" s="4">
        <f>SUM(H18:H19)</f>
        <v>508066</v>
      </c>
      <c r="I22" s="6">
        <f>100*(H22/H$20)</f>
        <v>65.919417493363511</v>
      </c>
    </row>
    <row r="24" spans="1:10" x14ac:dyDescent="0.25">
      <c r="A24" s="1" t="s">
        <v>8</v>
      </c>
    </row>
    <row r="25" spans="1:10" ht="30" customHeight="1" x14ac:dyDescent="0.25">
      <c r="A25" s="35" t="s">
        <v>52</v>
      </c>
      <c r="B25" s="35"/>
      <c r="C25" s="35"/>
      <c r="D25" s="35"/>
      <c r="E25" s="35"/>
      <c r="F25" s="35"/>
      <c r="G25" s="35"/>
      <c r="H25" s="35"/>
      <c r="I25" s="35"/>
    </row>
    <row r="27" spans="1:10" x14ac:dyDescent="0.25">
      <c r="A27" s="1" t="s">
        <v>9</v>
      </c>
    </row>
    <row r="28" spans="1:10" x14ac:dyDescent="0.25">
      <c r="A28" t="s">
        <v>10</v>
      </c>
    </row>
    <row r="29" spans="1:10" x14ac:dyDescent="0.25">
      <c r="A29" t="s">
        <v>60</v>
      </c>
    </row>
    <row r="30" spans="1:10"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C6" sqref="C6"/>
    </sheetView>
  </sheetViews>
  <sheetFormatPr defaultRowHeight="15" x14ac:dyDescent="0.25"/>
  <cols>
    <col min="1" max="1" width="33" customWidth="1"/>
    <col min="2" max="2" width="11.7109375" customWidth="1"/>
    <col min="3" max="6" width="10.7109375" customWidth="1"/>
    <col min="7" max="7" width="13.7109375" customWidth="1"/>
    <col min="8" max="8" width="10.7109375" customWidth="1"/>
  </cols>
  <sheetData>
    <row r="1" spans="1:8" x14ac:dyDescent="0.25">
      <c r="A1" t="s">
        <v>149</v>
      </c>
    </row>
    <row r="2" spans="1:8" x14ac:dyDescent="0.25">
      <c r="A2" s="1" t="s">
        <v>150</v>
      </c>
    </row>
    <row r="4" spans="1:8" ht="15" customHeight="1" x14ac:dyDescent="0.25">
      <c r="B4" s="34" t="s">
        <v>160</v>
      </c>
      <c r="C4" s="34"/>
      <c r="D4" s="34"/>
      <c r="E4" s="34"/>
      <c r="F4" s="34"/>
      <c r="G4" s="34"/>
      <c r="H4" s="34"/>
    </row>
    <row r="5" spans="1:8" x14ac:dyDescent="0.25">
      <c r="B5" s="15" t="s">
        <v>158</v>
      </c>
      <c r="C5" s="15" t="s">
        <v>151</v>
      </c>
      <c r="D5" s="15" t="s">
        <v>152</v>
      </c>
      <c r="E5" s="15" t="s">
        <v>153</v>
      </c>
      <c r="F5" s="15" t="s">
        <v>154</v>
      </c>
      <c r="G5" s="15" t="s">
        <v>159</v>
      </c>
      <c r="H5" s="15" t="s">
        <v>155</v>
      </c>
    </row>
    <row r="6" spans="1:8" x14ac:dyDescent="0.25">
      <c r="A6" t="s">
        <v>1</v>
      </c>
      <c r="B6" s="6">
        <f>100*('Table 1'!D6-'Table 1'!B6)/'Table 1'!B6</f>
        <v>19.913543687467264</v>
      </c>
      <c r="C6" s="6">
        <f>100*('Table 1'!H6-'Table 1'!D6)/'Table 1'!D6</f>
        <v>4.4778690307764473</v>
      </c>
      <c r="D6" s="6">
        <f>100*('Table 1'!L6-'Table 1'!H6)/'Table 1'!H6</f>
        <v>-2.1220205707866748</v>
      </c>
      <c r="E6" s="6">
        <f>100*('Table 1'!F17-'Table 1'!L6)/'Table 1'!L6</f>
        <v>4.2162646821483012</v>
      </c>
      <c r="F6" s="20">
        <f>100*('Table 1'!J17-'Table 1'!F17)/'Table 1'!F17</f>
        <v>6.029988196062372</v>
      </c>
      <c r="G6" s="6">
        <f>100*('Table 1'!J17-'Table 1'!B6)/'Table 1'!B6</f>
        <v>35.500767434394255</v>
      </c>
      <c r="H6" s="6">
        <f>100*('Table 1'!J17-'Table 1'!L6)/'Table 1'!L6</f>
        <v>10.500493140858962</v>
      </c>
    </row>
    <row r="7" spans="1:8" x14ac:dyDescent="0.25">
      <c r="A7" t="s">
        <v>2</v>
      </c>
      <c r="B7" s="6">
        <f>100*('Table 1'!D7-'Table 1'!B7)/'Table 1'!B7</f>
        <v>-10.852977892319862</v>
      </c>
      <c r="C7" s="6">
        <f>100*('Table 1'!H7-'Table 1'!D7)/'Table 1'!D7</f>
        <v>-2.0264982956226261</v>
      </c>
      <c r="D7" s="6">
        <f>100*('Table 1'!L7-'Table 1'!H7)/'Table 1'!H7</f>
        <v>14.051182565655283</v>
      </c>
      <c r="E7" s="6">
        <f>100*('Table 1'!F18-'Table 1'!L7)/'Table 1'!L7</f>
        <v>7.1655101700169306</v>
      </c>
      <c r="F7" s="21">
        <f>100*('Table 1'!J18-'Table 1'!F18)/'Table 1'!F18</f>
        <v>-4.9152240665746962</v>
      </c>
      <c r="G7" s="6">
        <f>100*('Table 1'!J18-'Table 1'!B7)/'Table 1'!B7</f>
        <v>1.5035629453681709</v>
      </c>
      <c r="H7" s="6">
        <f>100*('Table 1'!J18-'Table 1'!L7)/'Table 1'!L7</f>
        <v>1.8980852230727043</v>
      </c>
    </row>
    <row r="8" spans="1:8" x14ac:dyDescent="0.25">
      <c r="A8" t="s">
        <v>3</v>
      </c>
      <c r="B8" s="6">
        <f>100*('Table 1'!D8-'Table 1'!B8)/'Table 1'!B8</f>
        <v>72.066684353943344</v>
      </c>
      <c r="C8" s="6">
        <f>100*('Table 1'!H8-'Table 1'!D8)/'Table 1'!D8</f>
        <v>11.832998951023429</v>
      </c>
      <c r="D8" s="6">
        <f>100*('Table 1'!L8-'Table 1'!H8)/'Table 1'!H8</f>
        <v>37.002460791179701</v>
      </c>
      <c r="E8" s="6">
        <f>100*('Table 1'!F19-'Table 1'!L8)/'Table 1'!L8</f>
        <v>17.881462444661214</v>
      </c>
      <c r="F8" s="21">
        <f>100*('Table 1'!J19-'Table 1'!F19)/'Table 1'!F19</f>
        <v>15.669893101952969</v>
      </c>
      <c r="G8" s="6">
        <f>100*('Table 1'!J19-'Table 1'!B8)/'Table 1'!B8</f>
        <v>259.46861516016963</v>
      </c>
      <c r="H8" s="6">
        <f>100*('Table 1'!J19-'Table 1'!L8)/'Table 1'!L8</f>
        <v>36.353361596758461</v>
      </c>
    </row>
    <row r="9" spans="1:8" x14ac:dyDescent="0.25">
      <c r="A9" t="s">
        <v>4</v>
      </c>
      <c r="B9" s="6">
        <f>100*('Table 1'!D9-'Table 1'!B9)/'Table 1'!B9</f>
        <v>50.545096641039677</v>
      </c>
      <c r="C9" s="6">
        <f>100*('Table 1'!H9-'Table 1'!D9)/'Table 1'!D9</f>
        <v>27.048573353702874</v>
      </c>
      <c r="D9" s="6">
        <f>100*('Table 1'!L9-'Table 1'!H9)/'Table 1'!H9</f>
        <v>30.043530313691306</v>
      </c>
      <c r="E9" s="6">
        <f>100*('Table 1'!F20-'Table 1'!L9)/'Table 1'!L9</f>
        <v>38.22880389247247</v>
      </c>
      <c r="F9" s="21">
        <f>100*('Table 1'!J20-'Table 1'!F20)/'Table 1'!F20</f>
        <v>12.233958648571278</v>
      </c>
      <c r="G9" s="6">
        <f>100*('Table 1'!J20-'Table 1'!B9)/'Table 1'!B9</f>
        <v>285.87619702820643</v>
      </c>
      <c r="H9" s="6">
        <f>100*('Table 1'!J20-'Table 1'!L9)/'Table 1'!L9</f>
        <v>55.139658601092236</v>
      </c>
    </row>
    <row r="10" spans="1:8" x14ac:dyDescent="0.25">
      <c r="A10" t="s">
        <v>5</v>
      </c>
      <c r="B10" s="6">
        <f>100*('Table 1'!D10-'Table 1'!B10)/'Table 1'!B10</f>
        <v>2.0064215484177255</v>
      </c>
      <c r="C10" s="6">
        <f>100*('Table 1'!H10-'Table 1'!D10)/'Table 1'!D10</f>
        <v>32.21778588837585</v>
      </c>
      <c r="D10" s="6">
        <f>100*('Table 1'!L10-'Table 1'!H10)/'Table 1'!H10</f>
        <v>20.947250925158283</v>
      </c>
      <c r="E10" s="6">
        <f>100*('Table 1'!F21-'Table 1'!L10)/'Table 1'!L10</f>
        <v>25.979949145272961</v>
      </c>
      <c r="F10" s="21">
        <f>100*('Table 1'!J21-'Table 1'!F21)/'Table 1'!F21</f>
        <v>8.4394444630204362</v>
      </c>
      <c r="G10" s="6">
        <f>100*('Table 1'!J21-'Table 1'!B10)/'Table 1'!B10</f>
        <v>122.84459602963408</v>
      </c>
      <c r="H10" s="6">
        <f>100*('Table 1'!J21-'Table 1'!L10)/'Table 1'!L10</f>
        <v>36.611956987929659</v>
      </c>
    </row>
    <row r="11" spans="1:8" x14ac:dyDescent="0.25">
      <c r="A11" s="2" t="s">
        <v>6</v>
      </c>
      <c r="B11" s="6">
        <f>100*('Table 1'!D11-'Table 1'!B11)/'Table 1'!B11</f>
        <v>24.405604008118026</v>
      </c>
      <c r="C11" s="6">
        <f>100*('Table 1'!H11-'Table 1'!D11)/'Table 1'!D11</f>
        <v>16.212058919432355</v>
      </c>
      <c r="D11" s="6">
        <f>100*('Table 1'!L11-'Table 1'!H11)/'Table 1'!H11</f>
        <v>19.754360129485935</v>
      </c>
      <c r="E11" s="6">
        <f>100*('Table 1'!F22-'Table 1'!L11)/'Table 1'!L11</f>
        <v>23.000191367506378</v>
      </c>
      <c r="F11" s="21">
        <f>100*('Table 1'!J22-'Table 1'!F22)/'Table 1'!F22</f>
        <v>9.5721464847389548</v>
      </c>
      <c r="G11" s="6">
        <f>100*('Table 1'!J22-'Table 1'!B11)/'Table 1'!B11</f>
        <v>133.33959024375494</v>
      </c>
      <c r="H11" s="6">
        <f>100*('Table 1'!J22-'Table 1'!L11)/'Table 1'!L11</f>
        <v>34.773949861713326</v>
      </c>
    </row>
    <row r="12" spans="1:8" x14ac:dyDescent="0.25">
      <c r="B12" s="6"/>
      <c r="C12" s="6"/>
      <c r="D12" s="6"/>
      <c r="E12" s="6"/>
      <c r="F12" s="21"/>
      <c r="G12" s="6"/>
      <c r="H12" s="6"/>
    </row>
    <row r="13" spans="1:8" x14ac:dyDescent="0.25">
      <c r="A13" t="s">
        <v>51</v>
      </c>
      <c r="B13" s="6">
        <f>100*('Table 1'!D13-'Table 1'!B13)/'Table 1'!B13</f>
        <v>36.844750903414614</v>
      </c>
      <c r="C13" s="6">
        <f>100*('Table 1'!H13-'Table 1'!D13)/'Table 1'!D13</f>
        <v>24.93410366157369</v>
      </c>
      <c r="D13" s="6">
        <f>100*('Table 1'!L13-'Table 1'!H13)/'Table 1'!H13</f>
        <v>28.872831371256481</v>
      </c>
      <c r="E13" s="6">
        <f>100*('Table 1'!F24-'Table 1'!L13)/'Table 1'!L13</f>
        <v>30.455829379291995</v>
      </c>
      <c r="F13" s="21">
        <f>100*('Table 1'!J24-'Table 1'!F24)/'Table 1'!F24</f>
        <v>11.929885028395077</v>
      </c>
      <c r="G13" s="6">
        <f>100*('Table 1'!J24-'Table 1'!B13)/'Table 1'!B13</f>
        <v>221.72148654421187</v>
      </c>
      <c r="H13" s="6">
        <f>100*('Table 1'!J24-'Table 1'!L13)/'Table 1'!L13</f>
        <v>46.019059837080775</v>
      </c>
    </row>
    <row r="14" spans="1:8" x14ac:dyDescent="0.25">
      <c r="A14" t="s">
        <v>156</v>
      </c>
      <c r="B14" s="6">
        <f>100*(SUM('Table 1'!D6:D7)-SUM('Table 1'!B6:B7))/SUM('Table 1'!B6:B7)</f>
        <v>8.9267740404488638</v>
      </c>
      <c r="C14" s="6">
        <f>100*(SUM('Table 1'!H6:H7)-SUM('Table 1'!D6:D7))/SUM('Table 1'!D6:D7)</f>
        <v>2.5769269752675381</v>
      </c>
      <c r="D14" s="6">
        <f>100*(SUM('Table 1'!L6:L7)-SUM('Table 1'!H6:H7))/SUM('Table 1'!H6:H7)</f>
        <v>2.3925745417922419</v>
      </c>
      <c r="E14" s="6">
        <f>100*(SUM('Table 1'!F17:F18)-SUM('Table 1'!L6:L7))/SUM('Table 1'!L6:L7)</f>
        <v>5.1332555679672591</v>
      </c>
      <c r="F14" s="21">
        <f>100*(SUM('Table 1'!J17:J18)-SUM('Table 1'!F17:F18))/SUM('Table 1'!F17:F18)</f>
        <v>2.5610768040958423</v>
      </c>
      <c r="G14" s="6">
        <f>100*(SUM('Table 1'!J17:J18)-SUM('Table 1'!B6:B7))/SUM('Table 1'!B6:B7)</f>
        <v>23.360316217156139</v>
      </c>
      <c r="H14" s="6">
        <f>100*(SUM('Table 1'!J17:J18)-SUM('Table 1'!L6:L7))/SUM('Table 1'!L6:L7)</f>
        <v>7.8257989897092699</v>
      </c>
    </row>
    <row r="15" spans="1:8" x14ac:dyDescent="0.25">
      <c r="F15" s="32"/>
    </row>
    <row r="16" spans="1:8" ht="30" customHeight="1" x14ac:dyDescent="0.25">
      <c r="A16" s="16" t="s">
        <v>157</v>
      </c>
      <c r="B16" s="31">
        <f>('Table 1'!D13-'Table 1'!B13)/('Table 1'!D11-'Table 1'!B11)</f>
        <v>0.83702851047597415</v>
      </c>
      <c r="C16" s="31">
        <f>('Table 1'!H13-'Table 1'!D13)/('Table 1'!H11-'Table 1'!D11)</f>
        <v>0.93798949195800052</v>
      </c>
      <c r="D16" s="31">
        <f>('Table 1'!L13-'Table 1'!H13)/('Table 1'!L11-'Table 1'!H11)</f>
        <v>0.9582936339896958</v>
      </c>
      <c r="E16" s="31">
        <f>('Table 1'!F24-'Table 1'!L13)/('Table 1'!F22-'Table 1'!L11)</f>
        <v>0.93428895019234659</v>
      </c>
      <c r="F16" s="33">
        <f>('Table 1'!J24-'Table 1'!F24)/('Table 1'!J22-'Table 1'!F22)</f>
        <v>0.9326675277642158</v>
      </c>
      <c r="G16" s="31">
        <f>('Table 1'!J24-'Table 1'!B13)/('Table 1'!J22-'Table 1'!B11)</f>
        <v>0.92194041202341193</v>
      </c>
      <c r="H16" s="31">
        <f>('Table 1'!J24-'Table 1'!L13)/('Table 1'!J22-'Table 1'!L11)</f>
        <v>0.93373996924074865</v>
      </c>
    </row>
    <row r="18" spans="1:8" x14ac:dyDescent="0.25">
      <c r="A18" s="1" t="s">
        <v>8</v>
      </c>
    </row>
    <row r="19" spans="1:8" ht="45" customHeight="1" x14ac:dyDescent="0.25">
      <c r="A19" s="35" t="s">
        <v>75</v>
      </c>
      <c r="B19" s="35"/>
      <c r="C19" s="35"/>
      <c r="D19" s="35"/>
      <c r="E19" s="35"/>
      <c r="F19" s="35"/>
      <c r="G19" s="35"/>
      <c r="H19" s="35"/>
    </row>
    <row r="21" spans="1:8" x14ac:dyDescent="0.25">
      <c r="A21" s="1" t="s">
        <v>9</v>
      </c>
    </row>
    <row r="22" spans="1:8" x14ac:dyDescent="0.25">
      <c r="A22" t="s">
        <v>73</v>
      </c>
    </row>
    <row r="23" spans="1:8" ht="30" customHeight="1" x14ac:dyDescent="0.25">
      <c r="A23" s="35" t="s">
        <v>74</v>
      </c>
      <c r="B23" s="35"/>
      <c r="C23" s="35"/>
      <c r="D23" s="35"/>
      <c r="E23" s="35"/>
      <c r="F23" s="35"/>
      <c r="G23" s="35"/>
      <c r="H23" s="35"/>
    </row>
    <row r="24" spans="1:8" x14ac:dyDescent="0.25">
      <c r="A24" t="s">
        <v>22</v>
      </c>
    </row>
  </sheetData>
  <mergeCells count="3">
    <mergeCell ref="A19:H19"/>
    <mergeCell ref="A23:H23"/>
    <mergeCell ref="B4:H4"/>
  </mergeCells>
  <pageMargins left="0.51181102362204722" right="0.51181102362204722" top="0.55118110236220474" bottom="0.55118110236220474" header="0.31496062992125984" footer="0.31496062992125984"/>
  <pageSetup fitToHeight="0" orientation="landscape" r:id="rId1"/>
  <headerFooter>
    <oddFooter>&amp;LAmerican Association of University Professors&amp;CThe Employment Status of Instructional Staff, Fall 2011&amp;RApril 2014, Page 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28" sqref="A28"/>
    </sheetView>
  </sheetViews>
  <sheetFormatPr defaultRowHeight="15" x14ac:dyDescent="0.25"/>
  <cols>
    <col min="1" max="1" width="31.42578125" customWidth="1"/>
    <col min="2" max="9" width="9.28515625" customWidth="1"/>
  </cols>
  <sheetData>
    <row r="1" spans="1:9" x14ac:dyDescent="0.25">
      <c r="A1" t="s">
        <v>114</v>
      </c>
    </row>
    <row r="2" spans="1:9" x14ac:dyDescent="0.25">
      <c r="A2" s="1" t="s">
        <v>115</v>
      </c>
    </row>
    <row r="4" spans="1:9" ht="30" customHeight="1" x14ac:dyDescent="0.25">
      <c r="A4" s="9" t="s">
        <v>43</v>
      </c>
      <c r="B4" s="36" t="s">
        <v>37</v>
      </c>
      <c r="C4" s="36"/>
      <c r="D4" s="36" t="s">
        <v>39</v>
      </c>
      <c r="E4" s="36"/>
      <c r="F4" s="36" t="s">
        <v>40</v>
      </c>
      <c r="G4" s="36"/>
      <c r="H4" s="36" t="s">
        <v>41</v>
      </c>
      <c r="I4" s="36"/>
    </row>
    <row r="5" spans="1:9" x14ac:dyDescent="0.25">
      <c r="B5" s="12" t="s">
        <v>34</v>
      </c>
      <c r="C5" s="12" t="s">
        <v>38</v>
      </c>
      <c r="D5" s="12" t="s">
        <v>34</v>
      </c>
      <c r="E5" s="12" t="s">
        <v>38</v>
      </c>
      <c r="F5" s="12" t="s">
        <v>34</v>
      </c>
      <c r="G5" s="12" t="s">
        <v>38</v>
      </c>
      <c r="H5" s="12" t="s">
        <v>34</v>
      </c>
      <c r="I5" s="12" t="s">
        <v>38</v>
      </c>
    </row>
    <row r="6" spans="1:9" x14ac:dyDescent="0.25">
      <c r="A6" t="s">
        <v>12</v>
      </c>
      <c r="B6" s="18">
        <v>42585</v>
      </c>
      <c r="C6" s="18">
        <v>103843</v>
      </c>
      <c r="D6" s="18">
        <v>24297</v>
      </c>
      <c r="E6" s="18">
        <v>31782</v>
      </c>
      <c r="F6" s="18">
        <v>57403</v>
      </c>
      <c r="G6" s="18">
        <v>62928</v>
      </c>
      <c r="H6" s="18">
        <v>80484</v>
      </c>
      <c r="I6" s="18">
        <v>77571</v>
      </c>
    </row>
    <row r="7" spans="1:9" x14ac:dyDescent="0.25">
      <c r="A7" t="s">
        <v>13</v>
      </c>
      <c r="B7" s="18">
        <v>28436</v>
      </c>
      <c r="C7" s="18">
        <v>42761</v>
      </c>
      <c r="D7" s="18">
        <v>17290</v>
      </c>
      <c r="E7" s="18">
        <v>16167</v>
      </c>
      <c r="F7" s="18">
        <v>23610</v>
      </c>
      <c r="G7" s="18">
        <v>19895</v>
      </c>
      <c r="H7" s="18">
        <v>94882</v>
      </c>
      <c r="I7" s="18">
        <v>84411</v>
      </c>
    </row>
    <row r="8" spans="1:9" x14ac:dyDescent="0.25">
      <c r="A8" t="s">
        <v>14</v>
      </c>
      <c r="B8" s="18">
        <v>8138</v>
      </c>
      <c r="C8" s="18">
        <v>12895</v>
      </c>
      <c r="D8" s="18">
        <v>4932</v>
      </c>
      <c r="E8" s="18">
        <v>4988</v>
      </c>
      <c r="F8" s="18">
        <v>7028</v>
      </c>
      <c r="G8" s="18">
        <v>7085</v>
      </c>
      <c r="H8" s="18">
        <v>17079</v>
      </c>
      <c r="I8" s="18">
        <v>15670</v>
      </c>
    </row>
    <row r="9" spans="1:9" x14ac:dyDescent="0.25">
      <c r="A9" t="s">
        <v>15</v>
      </c>
      <c r="B9" s="18">
        <v>26408</v>
      </c>
      <c r="C9" s="18">
        <v>24066</v>
      </c>
      <c r="D9" s="18">
        <v>9127</v>
      </c>
      <c r="E9" s="18">
        <v>6703</v>
      </c>
      <c r="F9" s="18">
        <v>30774</v>
      </c>
      <c r="G9" s="18">
        <v>24518</v>
      </c>
      <c r="H9" s="18">
        <v>155345</v>
      </c>
      <c r="I9" s="18">
        <v>132841</v>
      </c>
    </row>
    <row r="10" spans="1:9" x14ac:dyDescent="0.25">
      <c r="A10" t="s">
        <v>16</v>
      </c>
      <c r="B10" s="18">
        <v>400</v>
      </c>
      <c r="C10" s="18">
        <v>287</v>
      </c>
      <c r="D10" s="18">
        <v>74</v>
      </c>
      <c r="E10" s="18">
        <v>87</v>
      </c>
      <c r="F10" s="18">
        <v>11326</v>
      </c>
      <c r="G10" s="18">
        <v>9780</v>
      </c>
      <c r="H10" s="18">
        <v>31182</v>
      </c>
      <c r="I10" s="18">
        <v>27708</v>
      </c>
    </row>
    <row r="11" spans="1:9" x14ac:dyDescent="0.25">
      <c r="A11" t="s">
        <v>17</v>
      </c>
      <c r="B11" s="18">
        <v>2853</v>
      </c>
      <c r="C11" s="18">
        <v>6820</v>
      </c>
      <c r="D11" s="18">
        <v>3399</v>
      </c>
      <c r="E11" s="18">
        <v>4862</v>
      </c>
      <c r="F11" s="18">
        <v>13432</v>
      </c>
      <c r="G11" s="18">
        <v>15739</v>
      </c>
      <c r="H11" s="18">
        <v>13201</v>
      </c>
      <c r="I11" s="18">
        <v>16213</v>
      </c>
    </row>
    <row r="12" spans="1:9" x14ac:dyDescent="0.25">
      <c r="A12" t="s">
        <v>18</v>
      </c>
      <c r="B12" s="18">
        <v>3495</v>
      </c>
      <c r="C12" s="18">
        <v>5116</v>
      </c>
      <c r="D12" s="18">
        <v>2196</v>
      </c>
      <c r="E12" s="18">
        <v>2295</v>
      </c>
      <c r="F12" s="18">
        <v>3971</v>
      </c>
      <c r="G12" s="18">
        <v>3260</v>
      </c>
      <c r="H12" s="18">
        <v>11396</v>
      </c>
      <c r="I12" s="18">
        <v>10447</v>
      </c>
    </row>
    <row r="13" spans="1:9" x14ac:dyDescent="0.25">
      <c r="A13" s="2" t="s">
        <v>19</v>
      </c>
      <c r="B13" s="19">
        <f>SUM(B6:B12)</f>
        <v>112315</v>
      </c>
      <c r="C13" s="19">
        <f t="shared" ref="C13:I13" si="0">SUM(C6:C12)</f>
        <v>195788</v>
      </c>
      <c r="D13" s="19">
        <f t="shared" si="0"/>
        <v>61315</v>
      </c>
      <c r="E13" s="19">
        <f t="shared" si="0"/>
        <v>66884</v>
      </c>
      <c r="F13" s="19">
        <f t="shared" si="0"/>
        <v>147544</v>
      </c>
      <c r="G13" s="19">
        <f t="shared" si="0"/>
        <v>143205</v>
      </c>
      <c r="H13" s="19">
        <f t="shared" si="0"/>
        <v>403569</v>
      </c>
      <c r="I13" s="19">
        <f t="shared" si="0"/>
        <v>364861</v>
      </c>
    </row>
    <row r="14" spans="1:9" x14ac:dyDescent="0.25">
      <c r="C14" s="8"/>
      <c r="E14" s="8"/>
      <c r="G14" s="8"/>
      <c r="I14" s="8"/>
    </row>
    <row r="15" spans="1:9" ht="30" customHeight="1" x14ac:dyDescent="0.25">
      <c r="A15" s="9" t="s">
        <v>44</v>
      </c>
      <c r="B15" s="36" t="s">
        <v>37</v>
      </c>
      <c r="C15" s="36"/>
      <c r="D15" s="36" t="s">
        <v>39</v>
      </c>
      <c r="E15" s="36"/>
      <c r="F15" s="36" t="s">
        <v>40</v>
      </c>
      <c r="G15" s="36"/>
      <c r="H15" s="36" t="s">
        <v>41</v>
      </c>
      <c r="I15" s="36"/>
    </row>
    <row r="16" spans="1:9" x14ac:dyDescent="0.25">
      <c r="B16" s="12" t="s">
        <v>34</v>
      </c>
      <c r="C16" s="12" t="s">
        <v>38</v>
      </c>
      <c r="D16" s="12" t="s">
        <v>34</v>
      </c>
      <c r="E16" s="12" t="s">
        <v>38</v>
      </c>
      <c r="F16" s="12" t="s">
        <v>34</v>
      </c>
      <c r="G16" s="12" t="s">
        <v>38</v>
      </c>
      <c r="H16" s="12" t="s">
        <v>34</v>
      </c>
      <c r="I16" s="12" t="s">
        <v>38</v>
      </c>
    </row>
    <row r="17" spans="1:9" ht="15" customHeight="1" x14ac:dyDescent="0.25">
      <c r="A17" t="s">
        <v>12</v>
      </c>
      <c r="B17" s="6">
        <f>ROUND(100*(B6/SUM($B6:$C6)),3)</f>
        <v>29.082999999999998</v>
      </c>
      <c r="C17" s="20">
        <f>ROUND(100*(C6/SUM($B6:$C6)),3)</f>
        <v>70.917000000000002</v>
      </c>
      <c r="D17" s="6">
        <f>ROUND(100*(D6/SUM(D6:E6)),3)</f>
        <v>43.326000000000001</v>
      </c>
      <c r="E17" s="20">
        <f>ROUND(100*(E6/SUM(D6:E6)),3)</f>
        <v>56.673999999999999</v>
      </c>
      <c r="F17" s="6">
        <f>ROUND(100*(F6/SUM(F6:G6)),3)</f>
        <v>47.704000000000001</v>
      </c>
      <c r="G17" s="20">
        <f>ROUND(100*(G6/SUM(F6:G6)),3)</f>
        <v>52.295999999999999</v>
      </c>
      <c r="H17" s="6">
        <f t="shared" ref="H17:H24" si="1">ROUND(100*(H6/SUM(H6:I6)),3)</f>
        <v>50.921999999999997</v>
      </c>
      <c r="I17" s="20">
        <f t="shared" ref="I17:I24" si="2">ROUND(100*(I6/SUM(H6:I6)),3)</f>
        <v>49.078000000000003</v>
      </c>
    </row>
    <row r="18" spans="1:9" x14ac:dyDescent="0.25">
      <c r="A18" t="s">
        <v>13</v>
      </c>
      <c r="B18" s="6">
        <f t="shared" ref="B18:C24" si="3">ROUND(100*(B7/SUM($B7:$C7)),3)</f>
        <v>39.94</v>
      </c>
      <c r="C18" s="21">
        <f t="shared" si="3"/>
        <v>60.06</v>
      </c>
      <c r="D18" s="6">
        <f t="shared" ref="D18:F24" si="4">ROUND(100*(D7/SUM(D7:E7)),3)</f>
        <v>51.677999999999997</v>
      </c>
      <c r="E18" s="21">
        <f t="shared" ref="E18:G24" si="5">ROUND(100*(E7/SUM(D7:E7)),3)</f>
        <v>48.322000000000003</v>
      </c>
      <c r="F18" s="6">
        <f t="shared" si="4"/>
        <v>54.27</v>
      </c>
      <c r="G18" s="21">
        <f t="shared" si="5"/>
        <v>45.73</v>
      </c>
      <c r="H18" s="6">
        <f t="shared" si="1"/>
        <v>52.92</v>
      </c>
      <c r="I18" s="21">
        <f t="shared" si="2"/>
        <v>47.08</v>
      </c>
    </row>
    <row r="19" spans="1:9" x14ac:dyDescent="0.25">
      <c r="A19" t="s">
        <v>14</v>
      </c>
      <c r="B19" s="6">
        <f t="shared" si="3"/>
        <v>38.692</v>
      </c>
      <c r="C19" s="21">
        <f t="shared" si="3"/>
        <v>61.308</v>
      </c>
      <c r="D19" s="6">
        <f t="shared" si="4"/>
        <v>49.718000000000004</v>
      </c>
      <c r="E19" s="21">
        <f t="shared" si="5"/>
        <v>50.281999999999996</v>
      </c>
      <c r="F19" s="6">
        <f t="shared" si="4"/>
        <v>49.798000000000002</v>
      </c>
      <c r="G19" s="21">
        <f t="shared" si="5"/>
        <v>50.201999999999998</v>
      </c>
      <c r="H19" s="6">
        <f t="shared" si="1"/>
        <v>52.151000000000003</v>
      </c>
      <c r="I19" s="21">
        <f t="shared" si="2"/>
        <v>47.848999999999997</v>
      </c>
    </row>
    <row r="20" spans="1:9" x14ac:dyDescent="0.25">
      <c r="A20" t="s">
        <v>15</v>
      </c>
      <c r="B20" s="6">
        <f t="shared" si="3"/>
        <v>52.32</v>
      </c>
      <c r="C20" s="21">
        <f t="shared" si="3"/>
        <v>47.68</v>
      </c>
      <c r="D20" s="6">
        <f t="shared" si="4"/>
        <v>57.655999999999999</v>
      </c>
      <c r="E20" s="21">
        <f t="shared" si="5"/>
        <v>42.344000000000001</v>
      </c>
      <c r="F20" s="6">
        <f t="shared" si="4"/>
        <v>55.656999999999996</v>
      </c>
      <c r="G20" s="21">
        <f t="shared" si="5"/>
        <v>44.343000000000004</v>
      </c>
      <c r="H20" s="6">
        <f t="shared" si="1"/>
        <v>53.904000000000003</v>
      </c>
      <c r="I20" s="21">
        <f t="shared" si="2"/>
        <v>46.095999999999997</v>
      </c>
    </row>
    <row r="21" spans="1:9" x14ac:dyDescent="0.25">
      <c r="A21" t="s">
        <v>16</v>
      </c>
      <c r="B21" s="6">
        <f t="shared" si="3"/>
        <v>58.223999999999997</v>
      </c>
      <c r="C21" s="21">
        <f t="shared" si="3"/>
        <v>41.776000000000003</v>
      </c>
      <c r="D21" s="6">
        <f t="shared" si="4"/>
        <v>45.963000000000001</v>
      </c>
      <c r="E21" s="21">
        <f t="shared" si="5"/>
        <v>54.036999999999999</v>
      </c>
      <c r="F21" s="6">
        <f t="shared" si="4"/>
        <v>53.661999999999999</v>
      </c>
      <c r="G21" s="21">
        <f t="shared" si="5"/>
        <v>46.338000000000001</v>
      </c>
      <c r="H21" s="6">
        <f t="shared" si="1"/>
        <v>52.95</v>
      </c>
      <c r="I21" s="21">
        <f t="shared" si="2"/>
        <v>47.05</v>
      </c>
    </row>
    <row r="22" spans="1:9" x14ac:dyDescent="0.25">
      <c r="A22" t="s">
        <v>17</v>
      </c>
      <c r="B22" s="6">
        <f t="shared" si="3"/>
        <v>29.494</v>
      </c>
      <c r="C22" s="21">
        <f t="shared" si="3"/>
        <v>70.506</v>
      </c>
      <c r="D22" s="6">
        <f t="shared" si="4"/>
        <v>41.145000000000003</v>
      </c>
      <c r="E22" s="21">
        <f t="shared" si="5"/>
        <v>58.854999999999997</v>
      </c>
      <c r="F22" s="6">
        <f t="shared" si="4"/>
        <v>46.045999999999999</v>
      </c>
      <c r="G22" s="21">
        <f t="shared" si="5"/>
        <v>53.954000000000001</v>
      </c>
      <c r="H22" s="6">
        <f t="shared" si="1"/>
        <v>44.88</v>
      </c>
      <c r="I22" s="21">
        <f t="shared" si="2"/>
        <v>55.12</v>
      </c>
    </row>
    <row r="23" spans="1:9" x14ac:dyDescent="0.25">
      <c r="A23" t="s">
        <v>18</v>
      </c>
      <c r="B23" s="6">
        <f t="shared" si="3"/>
        <v>40.588000000000001</v>
      </c>
      <c r="C23" s="21">
        <f t="shared" si="3"/>
        <v>59.411999999999999</v>
      </c>
      <c r="D23" s="6">
        <f t="shared" si="4"/>
        <v>48.898000000000003</v>
      </c>
      <c r="E23" s="21">
        <f t="shared" si="5"/>
        <v>51.101999999999997</v>
      </c>
      <c r="F23" s="6">
        <f t="shared" si="4"/>
        <v>54.915999999999997</v>
      </c>
      <c r="G23" s="21">
        <f t="shared" si="5"/>
        <v>45.084000000000003</v>
      </c>
      <c r="H23" s="6">
        <f t="shared" si="1"/>
        <v>52.171999999999997</v>
      </c>
      <c r="I23" s="21">
        <f t="shared" si="2"/>
        <v>47.828000000000003</v>
      </c>
    </row>
    <row r="24" spans="1:9" x14ac:dyDescent="0.25">
      <c r="A24" s="2" t="s">
        <v>19</v>
      </c>
      <c r="B24" s="6">
        <f t="shared" si="3"/>
        <v>36.454000000000001</v>
      </c>
      <c r="C24" s="21">
        <f t="shared" si="3"/>
        <v>63.545999999999999</v>
      </c>
      <c r="D24" s="6">
        <f t="shared" si="4"/>
        <v>47.828000000000003</v>
      </c>
      <c r="E24" s="21">
        <f t="shared" si="5"/>
        <v>52.171999999999997</v>
      </c>
      <c r="F24" s="6">
        <f t="shared" si="4"/>
        <v>50.746000000000002</v>
      </c>
      <c r="G24" s="21">
        <f t="shared" si="5"/>
        <v>49.253999999999998</v>
      </c>
      <c r="H24" s="6">
        <f t="shared" si="1"/>
        <v>52.518999999999998</v>
      </c>
      <c r="I24" s="21">
        <f t="shared" si="2"/>
        <v>47.481000000000002</v>
      </c>
    </row>
    <row r="26" spans="1:9" x14ac:dyDescent="0.25">
      <c r="A26" s="1" t="s">
        <v>8</v>
      </c>
    </row>
    <row r="27" spans="1:9" ht="30" customHeight="1" x14ac:dyDescent="0.25">
      <c r="A27" s="35" t="s">
        <v>23</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A27:I27"/>
    <mergeCell ref="B4:C4"/>
    <mergeCell ref="D4:E4"/>
    <mergeCell ref="F4:G4"/>
    <mergeCell ref="H4:I4"/>
    <mergeCell ref="B15:C15"/>
    <mergeCell ref="D15:E15"/>
    <mergeCell ref="F15:G15"/>
    <mergeCell ref="H15:I15"/>
  </mergeCells>
  <pageMargins left="0.51181102362204722" right="0.5118110236220472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26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A28" sqref="A28"/>
    </sheetView>
  </sheetViews>
  <sheetFormatPr defaultRowHeight="15" x14ac:dyDescent="0.25"/>
  <cols>
    <col min="1" max="1" width="31.28515625" customWidth="1"/>
    <col min="2" max="2" width="9.7109375" customWidth="1"/>
    <col min="3" max="3" width="9.28515625" customWidth="1"/>
    <col min="4" max="4" width="9.7109375" customWidth="1"/>
    <col min="5" max="5" width="9.28515625" customWidth="1"/>
    <col min="6" max="6" width="9.7109375" customWidth="1"/>
    <col min="7" max="7" width="9.28515625" customWidth="1"/>
    <col min="8" max="8" width="9.7109375" customWidth="1"/>
    <col min="9" max="9" width="9.28515625" customWidth="1"/>
    <col min="10" max="10" width="9.7109375" customWidth="1"/>
    <col min="11" max="11" width="9.28515625" customWidth="1"/>
  </cols>
  <sheetData>
    <row r="1" spans="1:11" x14ac:dyDescent="0.25">
      <c r="A1" t="s">
        <v>87</v>
      </c>
    </row>
    <row r="2" spans="1:11" x14ac:dyDescent="0.25">
      <c r="A2" s="1" t="s">
        <v>80</v>
      </c>
    </row>
    <row r="4" spans="1:11" ht="30" customHeight="1" x14ac:dyDescent="0.25">
      <c r="B4" s="38" t="s">
        <v>46</v>
      </c>
      <c r="C4" s="38"/>
      <c r="D4" s="37" t="s">
        <v>81</v>
      </c>
      <c r="E4" s="37"/>
      <c r="F4" s="38" t="s">
        <v>82</v>
      </c>
      <c r="G4" s="38"/>
      <c r="H4" s="38" t="s">
        <v>49</v>
      </c>
      <c r="I4" s="38"/>
      <c r="J4" s="37" t="s">
        <v>83</v>
      </c>
      <c r="K4" s="37"/>
    </row>
    <row r="5" spans="1:11" x14ac:dyDescent="0.25">
      <c r="B5" s="3" t="s">
        <v>20</v>
      </c>
      <c r="C5" s="3" t="s">
        <v>21</v>
      </c>
      <c r="D5" s="3" t="s">
        <v>20</v>
      </c>
      <c r="E5" s="3" t="s">
        <v>21</v>
      </c>
      <c r="F5" s="3" t="s">
        <v>20</v>
      </c>
      <c r="G5" s="3" t="s">
        <v>21</v>
      </c>
      <c r="H5" s="3" t="s">
        <v>20</v>
      </c>
      <c r="I5" s="3" t="s">
        <v>21</v>
      </c>
      <c r="J5" s="3" t="s">
        <v>20</v>
      </c>
      <c r="K5" s="3" t="s">
        <v>21</v>
      </c>
    </row>
    <row r="6" spans="1:11" x14ac:dyDescent="0.25">
      <c r="A6" t="s">
        <v>1</v>
      </c>
      <c r="B6" s="4">
        <v>24563</v>
      </c>
      <c r="C6" s="6">
        <f>ROUND(100*(B6/B$11),3)</f>
        <v>22.088000000000001</v>
      </c>
      <c r="D6" s="4">
        <v>14457</v>
      </c>
      <c r="E6" s="6">
        <f>ROUND(100*(D6/D$11),3)</f>
        <v>12.249000000000001</v>
      </c>
      <c r="F6" s="4">
        <v>15834</v>
      </c>
      <c r="G6" s="6">
        <f>ROUND(100*(F6/F$11),3)</f>
        <v>17.099</v>
      </c>
      <c r="H6" s="4">
        <v>242214</v>
      </c>
      <c r="I6" s="6">
        <f>ROUND(100*(H6/H$11),3)</f>
        <v>18.902999999999999</v>
      </c>
      <c r="J6" s="4">
        <v>1250</v>
      </c>
      <c r="K6" s="6">
        <f>ROUND(100*(J6/J$11),3)</f>
        <v>15.17</v>
      </c>
    </row>
    <row r="7" spans="1:11" x14ac:dyDescent="0.25">
      <c r="A7" t="s">
        <v>2</v>
      </c>
      <c r="B7" s="4">
        <v>13730</v>
      </c>
      <c r="C7" s="6">
        <f t="shared" ref="C7:E10" si="0">ROUND(100*(B7/B$11),3)</f>
        <v>12.346</v>
      </c>
      <c r="D7" s="4">
        <v>8154</v>
      </c>
      <c r="E7" s="6">
        <f t="shared" si="0"/>
        <v>6.9089999999999998</v>
      </c>
      <c r="F7" s="4">
        <v>6404</v>
      </c>
      <c r="G7" s="6">
        <f t="shared" ref="G7:G10" si="1">ROUND(100*(F7/F$11),3)</f>
        <v>6.9160000000000004</v>
      </c>
      <c r="H7" s="4">
        <v>85893</v>
      </c>
      <c r="I7" s="6">
        <f t="shared" ref="I7:I10" si="2">ROUND(100*(H7/H$11),3)</f>
        <v>6.7030000000000003</v>
      </c>
      <c r="J7" s="4">
        <v>568</v>
      </c>
      <c r="K7" s="6">
        <f t="shared" ref="K7:K10" si="3">ROUND(100*(J7/J$11),3)</f>
        <v>6.8929999999999998</v>
      </c>
    </row>
    <row r="8" spans="1:11" x14ac:dyDescent="0.25">
      <c r="A8" t="s">
        <v>3</v>
      </c>
      <c r="B8" s="4">
        <v>21396</v>
      </c>
      <c r="C8" s="6">
        <f t="shared" si="0"/>
        <v>19.239999999999998</v>
      </c>
      <c r="D8" s="4">
        <v>18070</v>
      </c>
      <c r="E8" s="6">
        <f t="shared" si="0"/>
        <v>15.31</v>
      </c>
      <c r="F8" s="4">
        <v>13482</v>
      </c>
      <c r="G8" s="6">
        <f t="shared" si="1"/>
        <v>14.558999999999999</v>
      </c>
      <c r="H8" s="4">
        <v>214740</v>
      </c>
      <c r="I8" s="6">
        <f t="shared" si="2"/>
        <v>16.759</v>
      </c>
      <c r="J8" s="4">
        <v>1554</v>
      </c>
      <c r="K8" s="6">
        <f t="shared" si="3"/>
        <v>18.859000000000002</v>
      </c>
    </row>
    <row r="9" spans="1:11" x14ac:dyDescent="0.25">
      <c r="A9" t="s">
        <v>4</v>
      </c>
      <c r="B9" s="4">
        <v>28383</v>
      </c>
      <c r="C9" s="6">
        <f t="shared" si="0"/>
        <v>25.523</v>
      </c>
      <c r="D9" s="4">
        <v>63597</v>
      </c>
      <c r="E9" s="6">
        <f t="shared" si="0"/>
        <v>53.884</v>
      </c>
      <c r="F9" s="4">
        <v>42529</v>
      </c>
      <c r="G9" s="6">
        <f t="shared" si="1"/>
        <v>45.926000000000002</v>
      </c>
      <c r="H9" s="4">
        <v>558936</v>
      </c>
      <c r="I9" s="6">
        <f t="shared" si="2"/>
        <v>43.622</v>
      </c>
      <c r="J9" s="4">
        <v>3673</v>
      </c>
      <c r="K9" s="6">
        <f t="shared" si="3"/>
        <v>44.575000000000003</v>
      </c>
    </row>
    <row r="10" spans="1:11" x14ac:dyDescent="0.25">
      <c r="A10" t="s">
        <v>5</v>
      </c>
      <c r="B10" s="4">
        <v>23135</v>
      </c>
      <c r="C10" s="6">
        <f t="shared" si="0"/>
        <v>20.803999999999998</v>
      </c>
      <c r="D10" s="4">
        <v>13748</v>
      </c>
      <c r="E10" s="6">
        <f t="shared" si="0"/>
        <v>11.648</v>
      </c>
      <c r="F10" s="4">
        <v>14354</v>
      </c>
      <c r="G10" s="6">
        <f t="shared" si="1"/>
        <v>15.500999999999999</v>
      </c>
      <c r="H10" s="4">
        <v>179540</v>
      </c>
      <c r="I10" s="6">
        <f t="shared" si="2"/>
        <v>14.012</v>
      </c>
      <c r="J10" s="4">
        <v>1195</v>
      </c>
      <c r="K10" s="6">
        <f t="shared" si="3"/>
        <v>14.502000000000001</v>
      </c>
    </row>
    <row r="11" spans="1:11" x14ac:dyDescent="0.25">
      <c r="A11" s="2" t="s">
        <v>6</v>
      </c>
      <c r="B11" s="5">
        <f>SUM(B6:B10)</f>
        <v>111207</v>
      </c>
      <c r="C11" s="7">
        <f t="shared" ref="C11:I11" si="4">SUM(C6:C10)</f>
        <v>100.00099999999999</v>
      </c>
      <c r="D11" s="5">
        <f t="shared" si="4"/>
        <v>118026</v>
      </c>
      <c r="E11" s="7">
        <f t="shared" si="4"/>
        <v>100</v>
      </c>
      <c r="F11" s="5">
        <f t="shared" si="4"/>
        <v>92603</v>
      </c>
      <c r="G11" s="7">
        <f t="shared" si="4"/>
        <v>100.001</v>
      </c>
      <c r="H11" s="5">
        <f t="shared" si="4"/>
        <v>1281323</v>
      </c>
      <c r="I11" s="7">
        <f t="shared" si="4"/>
        <v>99.998999999999995</v>
      </c>
      <c r="J11" s="5">
        <f t="shared" ref="J11:K11" si="5">SUM(J6:J10)</f>
        <v>8240</v>
      </c>
      <c r="K11" s="7">
        <f t="shared" si="5"/>
        <v>99.998999999999995</v>
      </c>
    </row>
    <row r="12" spans="1:11" x14ac:dyDescent="0.25">
      <c r="C12" s="8"/>
      <c r="E12" s="8"/>
      <c r="G12" s="8"/>
      <c r="I12" s="8"/>
      <c r="K12" s="8"/>
    </row>
    <row r="13" spans="1:11" x14ac:dyDescent="0.25">
      <c r="A13" t="s">
        <v>7</v>
      </c>
      <c r="B13" s="4">
        <f>SUM(B8:B10)</f>
        <v>72914</v>
      </c>
      <c r="C13" s="6">
        <f>100*(B13/B$11)</f>
        <v>65.566016527736565</v>
      </c>
      <c r="D13" s="4">
        <f t="shared" ref="D13" si="6">SUM(D8:D10)</f>
        <v>95415</v>
      </c>
      <c r="E13" s="6">
        <f t="shared" ref="E13" si="7">100*(D13/D$11)</f>
        <v>80.842356768847552</v>
      </c>
      <c r="F13" s="4">
        <f t="shared" ref="F13" si="8">SUM(F8:F10)</f>
        <v>70365</v>
      </c>
      <c r="G13" s="6">
        <f t="shared" ref="G13" si="9">100*(F13/F$11)</f>
        <v>75.985659211904576</v>
      </c>
      <c r="H13" s="4">
        <f t="shared" ref="H13:J13" si="10">SUM(H8:H10)</f>
        <v>953216</v>
      </c>
      <c r="I13" s="6">
        <f t="shared" ref="I13" si="11">100*(H13/H$11)</f>
        <v>74.393107748787784</v>
      </c>
      <c r="J13" s="4">
        <f t="shared" si="10"/>
        <v>6422</v>
      </c>
      <c r="K13" s="6">
        <f t="shared" ref="K13" si="12">100*(J13/J$11)</f>
        <v>77.9368932038835</v>
      </c>
    </row>
    <row r="15" spans="1:11" ht="30" customHeight="1" x14ac:dyDescent="0.25">
      <c r="B15" s="36" t="s">
        <v>84</v>
      </c>
      <c r="C15" s="36"/>
      <c r="D15" s="36" t="s">
        <v>85</v>
      </c>
      <c r="E15" s="36"/>
      <c r="F15" s="36" t="s">
        <v>88</v>
      </c>
      <c r="G15" s="36"/>
      <c r="H15" s="36" t="s">
        <v>89</v>
      </c>
      <c r="I15" s="36"/>
      <c r="J15" s="36" t="s">
        <v>86</v>
      </c>
      <c r="K15" s="36"/>
    </row>
    <row r="16" spans="1:11" x14ac:dyDescent="0.25">
      <c r="B16" s="3" t="s">
        <v>20</v>
      </c>
      <c r="C16" s="3" t="s">
        <v>21</v>
      </c>
      <c r="D16" s="3" t="s">
        <v>20</v>
      </c>
      <c r="E16" s="3" t="s">
        <v>21</v>
      </c>
      <c r="F16" s="3" t="s">
        <v>20</v>
      </c>
      <c r="G16" s="3" t="s">
        <v>21</v>
      </c>
      <c r="H16" s="3" t="s">
        <v>20</v>
      </c>
      <c r="I16" s="3" t="s">
        <v>21</v>
      </c>
      <c r="J16" s="3" t="s">
        <v>20</v>
      </c>
      <c r="K16" s="3" t="s">
        <v>21</v>
      </c>
    </row>
    <row r="17" spans="1:11" x14ac:dyDescent="0.25">
      <c r="A17" t="s">
        <v>1</v>
      </c>
      <c r="B17" s="4">
        <v>576</v>
      </c>
      <c r="C17" s="6">
        <f>ROUND(100*(B17/B$22),3)</f>
        <v>14.601000000000001</v>
      </c>
      <c r="D17" s="4">
        <v>1432</v>
      </c>
      <c r="E17" s="6">
        <f>ROUND(100*(D17/D$22),3)</f>
        <v>10.525</v>
      </c>
      <c r="F17" s="4">
        <v>4611</v>
      </c>
      <c r="G17" s="6">
        <f>ROUND(100*(F17/F$22),3)</f>
        <v>4.9029999999999996</v>
      </c>
      <c r="H17" s="4">
        <v>3166</v>
      </c>
      <c r="I17" s="6">
        <f>ROUND(100*(H17/H$22),3)</f>
        <v>2.4500000000000002</v>
      </c>
      <c r="J17" s="4">
        <f>SUM(B6,D6,F6,H6,J6,B17,D17,F17,H17)</f>
        <v>308103</v>
      </c>
      <c r="K17" s="6">
        <f>ROUND(100*(J17/J$22),3)</f>
        <v>16.634</v>
      </c>
    </row>
    <row r="18" spans="1:11" x14ac:dyDescent="0.25">
      <c r="A18" t="s">
        <v>2</v>
      </c>
      <c r="B18" s="4">
        <v>355</v>
      </c>
      <c r="C18" s="6">
        <f t="shared" ref="C18:E21" si="13">ROUND(100*(B18/B$22),3)</f>
        <v>8.9990000000000006</v>
      </c>
      <c r="D18" s="4">
        <v>890</v>
      </c>
      <c r="E18" s="6">
        <f t="shared" si="13"/>
        <v>6.5410000000000004</v>
      </c>
      <c r="F18" s="4">
        <v>3868</v>
      </c>
      <c r="G18" s="6">
        <f t="shared" ref="G18:G21" si="14">ROUND(100*(F18/F$22),3)</f>
        <v>4.1130000000000004</v>
      </c>
      <c r="H18" s="4">
        <v>8337</v>
      </c>
      <c r="I18" s="6">
        <f t="shared" ref="I18:I21" si="15">ROUND(100*(H18/H$22),3)</f>
        <v>6.452</v>
      </c>
      <c r="J18" s="4">
        <f t="shared" ref="J18:J21" si="16">SUM(B7,D7,F7,H7,J7,B18,D18,F18,H18)</f>
        <v>128199</v>
      </c>
      <c r="K18" s="6">
        <f t="shared" ref="K18:K21" si="17">ROUND(100*(J18/J$22),3)</f>
        <v>6.9210000000000003</v>
      </c>
    </row>
    <row r="19" spans="1:11" x14ac:dyDescent="0.25">
      <c r="A19" t="s">
        <v>3</v>
      </c>
      <c r="B19" s="4">
        <v>642</v>
      </c>
      <c r="C19" s="6">
        <f t="shared" si="13"/>
        <v>16.274000000000001</v>
      </c>
      <c r="D19" s="4">
        <v>1654</v>
      </c>
      <c r="E19" s="6">
        <f t="shared" si="13"/>
        <v>12.156000000000001</v>
      </c>
      <c r="F19" s="4">
        <v>7154</v>
      </c>
      <c r="G19" s="6">
        <f t="shared" si="14"/>
        <v>7.6070000000000002</v>
      </c>
      <c r="H19" s="4">
        <v>12057</v>
      </c>
      <c r="I19" s="6">
        <f t="shared" si="15"/>
        <v>9.33</v>
      </c>
      <c r="J19" s="4">
        <f t="shared" si="16"/>
        <v>290749</v>
      </c>
      <c r="K19" s="6">
        <f t="shared" si="17"/>
        <v>15.696999999999999</v>
      </c>
    </row>
    <row r="20" spans="1:11" x14ac:dyDescent="0.25">
      <c r="A20" t="s">
        <v>4</v>
      </c>
      <c r="B20" s="4">
        <v>1823</v>
      </c>
      <c r="C20" s="6">
        <f t="shared" si="13"/>
        <v>46.21</v>
      </c>
      <c r="D20" s="4">
        <v>5307</v>
      </c>
      <c r="E20" s="6">
        <f t="shared" si="13"/>
        <v>39.005000000000003</v>
      </c>
      <c r="F20" s="4">
        <v>54978</v>
      </c>
      <c r="G20" s="6">
        <f t="shared" si="14"/>
        <v>58.456000000000003</v>
      </c>
      <c r="H20" s="4">
        <v>9204</v>
      </c>
      <c r="I20" s="6">
        <f t="shared" si="15"/>
        <v>7.1230000000000002</v>
      </c>
      <c r="J20" s="4">
        <f t="shared" si="16"/>
        <v>768430</v>
      </c>
      <c r="K20" s="6">
        <f t="shared" si="17"/>
        <v>41.487000000000002</v>
      </c>
    </row>
    <row r="21" spans="1:11" x14ac:dyDescent="0.25">
      <c r="A21" t="s">
        <v>5</v>
      </c>
      <c r="B21" s="4">
        <v>549</v>
      </c>
      <c r="C21" s="6">
        <f t="shared" si="13"/>
        <v>13.916</v>
      </c>
      <c r="D21" s="4">
        <v>4323</v>
      </c>
      <c r="E21" s="6">
        <f t="shared" si="13"/>
        <v>31.773</v>
      </c>
      <c r="F21" s="4">
        <v>23440</v>
      </c>
      <c r="G21" s="6">
        <f t="shared" si="14"/>
        <v>24.922999999999998</v>
      </c>
      <c r="H21" s="4">
        <v>96459</v>
      </c>
      <c r="I21" s="6">
        <f t="shared" si="15"/>
        <v>74.644999999999996</v>
      </c>
      <c r="J21" s="4">
        <f t="shared" si="16"/>
        <v>356743</v>
      </c>
      <c r="K21" s="6">
        <f t="shared" si="17"/>
        <v>19.260000000000002</v>
      </c>
    </row>
    <row r="22" spans="1:11" x14ac:dyDescent="0.25">
      <c r="A22" s="2" t="s">
        <v>6</v>
      </c>
      <c r="B22" s="5">
        <f t="shared" ref="B22:F22" si="18">SUM(B17:B21)</f>
        <v>3945</v>
      </c>
      <c r="C22" s="7">
        <f t="shared" si="18"/>
        <v>100</v>
      </c>
      <c r="D22" s="5">
        <f t="shared" si="18"/>
        <v>13606</v>
      </c>
      <c r="E22" s="7">
        <f t="shared" ref="E22" si="19">SUM(E17:E21)</f>
        <v>100</v>
      </c>
      <c r="F22" s="5">
        <f t="shared" si="18"/>
        <v>94051</v>
      </c>
      <c r="G22" s="7">
        <f t="shared" ref="G22:I22" si="20">SUM(G17:G21)</f>
        <v>100.00200000000001</v>
      </c>
      <c r="H22" s="5">
        <f t="shared" si="20"/>
        <v>129223</v>
      </c>
      <c r="I22" s="7">
        <f t="shared" si="20"/>
        <v>100</v>
      </c>
      <c r="J22" s="5">
        <f t="shared" ref="J22:K22" si="21">SUM(J17:J21)</f>
        <v>1852224</v>
      </c>
      <c r="K22" s="7">
        <f t="shared" si="21"/>
        <v>99.999000000000009</v>
      </c>
    </row>
    <row r="23" spans="1:11" x14ac:dyDescent="0.25">
      <c r="C23" s="8"/>
      <c r="E23" s="8"/>
      <c r="G23" s="8"/>
      <c r="I23" s="8"/>
      <c r="K23" s="8"/>
    </row>
    <row r="24" spans="1:11" x14ac:dyDescent="0.25">
      <c r="A24" t="s">
        <v>7</v>
      </c>
      <c r="B24" s="4">
        <f t="shared" ref="B24" si="22">SUM(B19:B21)</f>
        <v>3014</v>
      </c>
      <c r="C24" s="6">
        <f>100*(B24/B$22)</f>
        <v>76.400506970849179</v>
      </c>
      <c r="D24" s="4">
        <f t="shared" ref="D24" si="23">SUM(D19:D21)</f>
        <v>11284</v>
      </c>
      <c r="E24" s="6">
        <f>100*(D24/D$22)</f>
        <v>82.933999706012045</v>
      </c>
      <c r="F24" s="4">
        <f t="shared" ref="F24" si="24">SUM(F19:F21)</f>
        <v>85572</v>
      </c>
      <c r="G24" s="6">
        <f>100*(F24/F$22)</f>
        <v>90.984678525480859</v>
      </c>
      <c r="H24" s="4">
        <f t="shared" ref="H24:J24" si="25">SUM(H19:H21)</f>
        <v>117720</v>
      </c>
      <c r="I24" s="6">
        <f>100*(H24/H$22)</f>
        <v>91.098333887930167</v>
      </c>
      <c r="J24" s="4">
        <f t="shared" si="25"/>
        <v>1415922</v>
      </c>
      <c r="K24" s="6">
        <f>100*(J24/J$22)</f>
        <v>76.444425728205658</v>
      </c>
    </row>
    <row r="26" spans="1:11" x14ac:dyDescent="0.25">
      <c r="A26" s="1" t="s">
        <v>8</v>
      </c>
    </row>
    <row r="27" spans="1:11" ht="15" customHeight="1" x14ac:dyDescent="0.25">
      <c r="A27" s="35" t="s">
        <v>134</v>
      </c>
      <c r="B27" s="35"/>
      <c r="C27" s="35"/>
      <c r="D27" s="35"/>
      <c r="E27" s="35"/>
      <c r="F27" s="35"/>
      <c r="G27" s="35"/>
      <c r="H27" s="35"/>
      <c r="I27" s="35"/>
      <c r="J27" s="35"/>
      <c r="K27" s="35"/>
    </row>
    <row r="29" spans="1:11" x14ac:dyDescent="0.25">
      <c r="A29" s="1" t="s">
        <v>9</v>
      </c>
    </row>
    <row r="30" spans="1:11" x14ac:dyDescent="0.25">
      <c r="A30" t="s">
        <v>10</v>
      </c>
    </row>
    <row r="31" spans="1:11" x14ac:dyDescent="0.25">
      <c r="A31" t="s">
        <v>60</v>
      </c>
    </row>
    <row r="32" spans="1:11" x14ac:dyDescent="0.25">
      <c r="A32" t="s">
        <v>22</v>
      </c>
    </row>
  </sheetData>
  <mergeCells count="11">
    <mergeCell ref="J4:K4"/>
    <mergeCell ref="J15:K15"/>
    <mergeCell ref="B4:C4"/>
    <mergeCell ref="D4:E4"/>
    <mergeCell ref="F4:G4"/>
    <mergeCell ref="H4:I4"/>
    <mergeCell ref="B15:C15"/>
    <mergeCell ref="D15:E15"/>
    <mergeCell ref="F15:G15"/>
    <mergeCell ref="H15:I15"/>
    <mergeCell ref="A27:K27"/>
  </mergeCells>
  <pageMargins left="0.51181102362204722" right="0.5118110236220472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28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90</v>
      </c>
    </row>
    <row r="2" spans="1:9" x14ac:dyDescent="0.25">
      <c r="A2" s="1" t="s">
        <v>91</v>
      </c>
    </row>
    <row r="4" spans="1:9" ht="30" customHeight="1" x14ac:dyDescent="0.25">
      <c r="A4" s="9" t="s">
        <v>46</v>
      </c>
      <c r="B4" s="36" t="s">
        <v>12</v>
      </c>
      <c r="C4" s="36"/>
      <c r="D4" s="36" t="s">
        <v>13</v>
      </c>
      <c r="E4" s="36"/>
      <c r="F4" s="36" t="s">
        <v>14</v>
      </c>
      <c r="G4" s="36"/>
      <c r="H4" s="36" t="s">
        <v>15</v>
      </c>
      <c r="I4" s="36"/>
    </row>
    <row r="5" spans="1:9" x14ac:dyDescent="0.25">
      <c r="B5" s="3" t="s">
        <v>20</v>
      </c>
      <c r="C5" s="3" t="s">
        <v>21</v>
      </c>
      <c r="D5" s="3" t="s">
        <v>20</v>
      </c>
      <c r="E5" s="3" t="s">
        <v>21</v>
      </c>
      <c r="F5" s="3" t="s">
        <v>20</v>
      </c>
      <c r="G5" s="3" t="s">
        <v>21</v>
      </c>
      <c r="H5" s="3" t="s">
        <v>20</v>
      </c>
      <c r="I5" s="3" t="s">
        <v>21</v>
      </c>
    </row>
    <row r="6" spans="1:9" x14ac:dyDescent="0.25">
      <c r="A6" t="s">
        <v>1</v>
      </c>
      <c r="B6" s="4">
        <v>14460</v>
      </c>
      <c r="C6" s="6">
        <f>ROUND(100*(B6/B$11),3)</f>
        <v>23.23</v>
      </c>
      <c r="D6" s="4">
        <v>5251</v>
      </c>
      <c r="E6" s="6">
        <f>ROUND(100*(D6/D$11),3)</f>
        <v>31.629000000000001</v>
      </c>
      <c r="F6" s="4">
        <v>839</v>
      </c>
      <c r="G6" s="6">
        <f>ROUND(100*(F6/F$11),3)</f>
        <v>31.648</v>
      </c>
      <c r="H6" s="4">
        <v>2465</v>
      </c>
      <c r="I6" s="6">
        <f>ROUND(100*(H6/H$11),3)</f>
        <v>18.481000000000002</v>
      </c>
    </row>
    <row r="7" spans="1:9" x14ac:dyDescent="0.25">
      <c r="A7" t="s">
        <v>2</v>
      </c>
      <c r="B7" s="4">
        <v>7532</v>
      </c>
      <c r="C7" s="6">
        <f>ROUND(100*(B7/B$11),3)</f>
        <v>12.1</v>
      </c>
      <c r="D7" s="4">
        <v>2732</v>
      </c>
      <c r="E7" s="6">
        <f t="shared" ref="E7:E10" si="0">ROUND(100*(D7/D$11),3)</f>
        <v>16.456</v>
      </c>
      <c r="F7" s="4">
        <v>595</v>
      </c>
      <c r="G7" s="6">
        <f t="shared" ref="G7:G10" si="1">ROUND(100*(F7/F$11),3)</f>
        <v>22.443999999999999</v>
      </c>
      <c r="H7" s="4">
        <v>829</v>
      </c>
      <c r="I7" s="6">
        <f t="shared" ref="I7:I10" si="2">ROUND(100*(H7/H$11),3)</f>
        <v>6.2149999999999999</v>
      </c>
    </row>
    <row r="8" spans="1:9" x14ac:dyDescent="0.25">
      <c r="A8" t="s">
        <v>3</v>
      </c>
      <c r="B8" s="4">
        <v>12597</v>
      </c>
      <c r="C8" s="6">
        <f>ROUND(100*(B8/B$11),3)</f>
        <v>20.236999999999998</v>
      </c>
      <c r="D8" s="4">
        <v>1587</v>
      </c>
      <c r="E8" s="6">
        <f t="shared" si="0"/>
        <v>9.5589999999999993</v>
      </c>
      <c r="F8" s="4">
        <v>457</v>
      </c>
      <c r="G8" s="6">
        <f t="shared" si="1"/>
        <v>17.239000000000001</v>
      </c>
      <c r="H8" s="4">
        <v>1187</v>
      </c>
      <c r="I8" s="6">
        <f t="shared" si="2"/>
        <v>8.8989999999999991</v>
      </c>
    </row>
    <row r="9" spans="1:9" x14ac:dyDescent="0.25">
      <c r="A9" t="s">
        <v>4</v>
      </c>
      <c r="B9" s="4">
        <v>7900</v>
      </c>
      <c r="C9" s="6">
        <f>ROUND(100*(B9/B$11),3)</f>
        <v>12.692</v>
      </c>
      <c r="D9" s="4">
        <v>5850</v>
      </c>
      <c r="E9" s="6">
        <f t="shared" si="0"/>
        <v>35.237000000000002</v>
      </c>
      <c r="F9" s="4">
        <v>744</v>
      </c>
      <c r="G9" s="6">
        <f t="shared" si="1"/>
        <v>28.065000000000001</v>
      </c>
      <c r="H9" s="4">
        <v>8857</v>
      </c>
      <c r="I9" s="6">
        <f t="shared" si="2"/>
        <v>66.403999999999996</v>
      </c>
    </row>
    <row r="10" spans="1:9" x14ac:dyDescent="0.25">
      <c r="A10" t="s">
        <v>5</v>
      </c>
      <c r="B10" s="4">
        <v>19757</v>
      </c>
      <c r="C10" s="6">
        <f>ROUND(100*(B10/B$11),3)</f>
        <v>31.74</v>
      </c>
      <c r="D10" s="4">
        <v>1182</v>
      </c>
      <c r="E10" s="6">
        <f t="shared" si="0"/>
        <v>7.12</v>
      </c>
      <c r="F10" s="4">
        <v>16</v>
      </c>
      <c r="G10" s="6">
        <f t="shared" si="1"/>
        <v>0.60399999999999998</v>
      </c>
      <c r="H10" s="4">
        <v>0</v>
      </c>
      <c r="I10" s="6">
        <f t="shared" si="2"/>
        <v>0</v>
      </c>
    </row>
    <row r="11" spans="1:9" x14ac:dyDescent="0.25">
      <c r="A11" s="2" t="s">
        <v>6</v>
      </c>
      <c r="B11" s="5">
        <f>SUM(B6:B10)</f>
        <v>62246</v>
      </c>
      <c r="C11" s="7">
        <f t="shared" ref="C11:I11" si="3">SUM(C6:C10)</f>
        <v>99.998999999999981</v>
      </c>
      <c r="D11" s="5">
        <f t="shared" si="3"/>
        <v>16602</v>
      </c>
      <c r="E11" s="7">
        <f t="shared" si="3"/>
        <v>100.001</v>
      </c>
      <c r="F11" s="5">
        <f t="shared" si="3"/>
        <v>2651</v>
      </c>
      <c r="G11" s="7">
        <f t="shared" si="3"/>
        <v>100</v>
      </c>
      <c r="H11" s="5">
        <f t="shared" si="3"/>
        <v>13338</v>
      </c>
      <c r="I11" s="7">
        <f t="shared" si="3"/>
        <v>99.998999999999995</v>
      </c>
    </row>
    <row r="12" spans="1:9" x14ac:dyDescent="0.25">
      <c r="C12" s="8"/>
      <c r="E12" s="8"/>
      <c r="G12" s="8"/>
      <c r="I12" s="8"/>
    </row>
    <row r="13" spans="1:9" x14ac:dyDescent="0.25">
      <c r="A13" t="s">
        <v>7</v>
      </c>
      <c r="B13" s="4">
        <f>SUM(B8:B10)</f>
        <v>40254</v>
      </c>
      <c r="C13" s="6">
        <f>100*(B13/B$11)</f>
        <v>64.669215692574625</v>
      </c>
      <c r="D13" s="4">
        <f t="shared" ref="D13" si="4">SUM(D8:D10)</f>
        <v>8619</v>
      </c>
      <c r="E13" s="6">
        <f t="shared" ref="E13" si="5">100*(D13/D$11)</f>
        <v>51.915431875677633</v>
      </c>
      <c r="F13" s="4">
        <f t="shared" ref="F13" si="6">SUM(F8:F10)</f>
        <v>1217</v>
      </c>
      <c r="G13" s="6">
        <f t="shared" ref="G13" si="7">100*(F13/F$11)</f>
        <v>45.907204828366652</v>
      </c>
      <c r="H13" s="4">
        <f t="shared" ref="H13" si="8">SUM(H8:H10)</f>
        <v>10044</v>
      </c>
      <c r="I13" s="6">
        <f t="shared" ref="I13" si="9">100*(H13/H$11)</f>
        <v>75.303643724696357</v>
      </c>
    </row>
    <row r="15" spans="1:9" ht="30" customHeight="1" x14ac:dyDescent="0.25">
      <c r="B15" s="36" t="s">
        <v>16</v>
      </c>
      <c r="C15" s="36"/>
      <c r="D15" s="36" t="s">
        <v>17</v>
      </c>
      <c r="E15" s="36"/>
      <c r="F15" s="36" t="s">
        <v>18</v>
      </c>
      <c r="G15" s="36"/>
      <c r="H15" s="36" t="s">
        <v>19</v>
      </c>
      <c r="I15" s="36"/>
    </row>
    <row r="16" spans="1:9" x14ac:dyDescent="0.25">
      <c r="B16" s="3" t="s">
        <v>20</v>
      </c>
      <c r="C16" s="3" t="s">
        <v>21</v>
      </c>
      <c r="D16" s="3" t="s">
        <v>20</v>
      </c>
      <c r="E16" s="3" t="s">
        <v>21</v>
      </c>
      <c r="F16" s="3" t="s">
        <v>20</v>
      </c>
      <c r="G16" s="3" t="s">
        <v>21</v>
      </c>
      <c r="H16" s="3" t="s">
        <v>20</v>
      </c>
      <c r="I16" s="3" t="s">
        <v>21</v>
      </c>
    </row>
    <row r="17" spans="1:9" x14ac:dyDescent="0.25">
      <c r="A17" t="s">
        <v>1</v>
      </c>
      <c r="B17" s="4">
        <v>8</v>
      </c>
      <c r="C17" s="6">
        <f>ROUND(100*(B17/B$22),3)</f>
        <v>0.253</v>
      </c>
      <c r="D17" s="4">
        <v>1030</v>
      </c>
      <c r="E17" s="6">
        <f>ROUND(100*(D17/D$22),3)</f>
        <v>8.9700000000000006</v>
      </c>
      <c r="F17" s="4">
        <v>510</v>
      </c>
      <c r="G17" s="6">
        <f>ROUND(100*(F17/F$22),3)</f>
        <v>29.497</v>
      </c>
      <c r="H17" s="4">
        <f>SUM(B6,D6,F6,H6,B17,D17,F17)</f>
        <v>24563</v>
      </c>
      <c r="I17" s="6">
        <f>ROUND(100*(H17/H$22),3)</f>
        <v>22.088000000000001</v>
      </c>
    </row>
    <row r="18" spans="1:9" x14ac:dyDescent="0.25">
      <c r="A18" t="s">
        <v>2</v>
      </c>
      <c r="B18" s="4">
        <v>1</v>
      </c>
      <c r="C18" s="6">
        <f>ROUND(100*(B18/B$22),3)</f>
        <v>3.2000000000000001E-2</v>
      </c>
      <c r="D18" s="4">
        <v>1716</v>
      </c>
      <c r="E18" s="6">
        <f t="shared" ref="E18:E21" si="10">ROUND(100*(D18/D$22),3)</f>
        <v>14.944000000000001</v>
      </c>
      <c r="F18" s="4">
        <v>325</v>
      </c>
      <c r="G18" s="6">
        <f t="shared" ref="G18:G21" si="11">ROUND(100*(F18/F$22),3)</f>
        <v>18.797000000000001</v>
      </c>
      <c r="H18" s="4">
        <f>SUM(B7,D7,F7,H7,B18,D18,F18)</f>
        <v>13730</v>
      </c>
      <c r="I18" s="6">
        <f t="shared" ref="I18:I21" si="12">ROUND(100*(H18/H$22),3)</f>
        <v>12.346</v>
      </c>
    </row>
    <row r="19" spans="1:9" x14ac:dyDescent="0.25">
      <c r="A19" t="s">
        <v>3</v>
      </c>
      <c r="B19" s="4">
        <v>792</v>
      </c>
      <c r="C19" s="6">
        <f>ROUND(100*(B19/B$22),3)</f>
        <v>25.079000000000001</v>
      </c>
      <c r="D19" s="4">
        <v>4545</v>
      </c>
      <c r="E19" s="6">
        <f t="shared" si="10"/>
        <v>39.58</v>
      </c>
      <c r="F19" s="4">
        <v>231</v>
      </c>
      <c r="G19" s="6">
        <f t="shared" si="11"/>
        <v>13.36</v>
      </c>
      <c r="H19" s="4">
        <f>SUM(B8,D8,F8,H8,B19,D19,F19)</f>
        <v>21396</v>
      </c>
      <c r="I19" s="6">
        <f t="shared" si="12"/>
        <v>19.239999999999998</v>
      </c>
    </row>
    <row r="20" spans="1:9" x14ac:dyDescent="0.25">
      <c r="A20" t="s">
        <v>4</v>
      </c>
      <c r="B20" s="4">
        <v>2337</v>
      </c>
      <c r="C20" s="6">
        <f>ROUND(100*(B20/B$22),3)</f>
        <v>74.003</v>
      </c>
      <c r="D20" s="4">
        <v>2086</v>
      </c>
      <c r="E20" s="6">
        <f t="shared" si="10"/>
        <v>18.166</v>
      </c>
      <c r="F20" s="4">
        <v>609</v>
      </c>
      <c r="G20" s="6">
        <f t="shared" si="11"/>
        <v>35.222999999999999</v>
      </c>
      <c r="H20" s="4">
        <f>SUM(B9,D9,F9,H9,B20,D20,F20)</f>
        <v>28383</v>
      </c>
      <c r="I20" s="6">
        <f t="shared" si="12"/>
        <v>25.523</v>
      </c>
    </row>
    <row r="21" spans="1:9" x14ac:dyDescent="0.25">
      <c r="A21" t="s">
        <v>5</v>
      </c>
      <c r="B21" s="4">
        <v>20</v>
      </c>
      <c r="C21" s="6">
        <f>ROUND(100*(B21/B$22),3)</f>
        <v>0.63300000000000001</v>
      </c>
      <c r="D21" s="4">
        <v>2106</v>
      </c>
      <c r="E21" s="6">
        <f t="shared" si="10"/>
        <v>18.34</v>
      </c>
      <c r="F21" s="4">
        <v>54</v>
      </c>
      <c r="G21" s="6">
        <f t="shared" si="11"/>
        <v>3.1230000000000002</v>
      </c>
      <c r="H21" s="4">
        <f>SUM(B10,D10,F10,H10,B21,D21,F21)</f>
        <v>23135</v>
      </c>
      <c r="I21" s="6">
        <f t="shared" si="12"/>
        <v>20.803999999999998</v>
      </c>
    </row>
    <row r="22" spans="1:9" x14ac:dyDescent="0.25">
      <c r="A22" s="2" t="s">
        <v>6</v>
      </c>
      <c r="B22" s="5">
        <f t="shared" ref="B22:I22" si="13">SUM(B17:B21)</f>
        <v>3158</v>
      </c>
      <c r="C22" s="7">
        <f t="shared" si="13"/>
        <v>100</v>
      </c>
      <c r="D22" s="5">
        <f t="shared" si="13"/>
        <v>11483</v>
      </c>
      <c r="E22" s="7">
        <f t="shared" si="13"/>
        <v>100</v>
      </c>
      <c r="F22" s="5">
        <f t="shared" si="13"/>
        <v>1729</v>
      </c>
      <c r="G22" s="7">
        <f t="shared" si="13"/>
        <v>100</v>
      </c>
      <c r="H22" s="5">
        <f t="shared" si="13"/>
        <v>111207</v>
      </c>
      <c r="I22" s="7">
        <f t="shared" si="13"/>
        <v>100.00099999999999</v>
      </c>
    </row>
    <row r="23" spans="1:9" x14ac:dyDescent="0.25">
      <c r="C23" s="8"/>
      <c r="E23" s="8"/>
      <c r="G23" s="8"/>
      <c r="I23" s="8"/>
    </row>
    <row r="24" spans="1:9" x14ac:dyDescent="0.25">
      <c r="A24" t="s">
        <v>7</v>
      </c>
      <c r="B24" s="4">
        <f t="shared" ref="B24" si="14">SUM(B19:B21)</f>
        <v>3149</v>
      </c>
      <c r="C24" s="6">
        <f>100*(B24/B$22)</f>
        <v>99.715009499683347</v>
      </c>
      <c r="D24" s="4">
        <f t="shared" ref="D24" si="15">SUM(D19:D21)</f>
        <v>8737</v>
      </c>
      <c r="E24" s="6">
        <f>100*(D24/D$22)</f>
        <v>76.086388574414357</v>
      </c>
      <c r="F24" s="4">
        <f t="shared" ref="F24" si="16">SUM(F19:F21)</f>
        <v>894</v>
      </c>
      <c r="G24" s="6">
        <f>100*(F24/F$22)</f>
        <v>51.70618854829381</v>
      </c>
      <c r="H24" s="4">
        <f t="shared" ref="H24" si="17">SUM(H19:H21)</f>
        <v>72914</v>
      </c>
      <c r="I24" s="6">
        <f>100*(H24/H$22)</f>
        <v>65.566016527736565</v>
      </c>
    </row>
    <row r="26" spans="1:9" x14ac:dyDescent="0.25">
      <c r="A26" s="1" t="s">
        <v>8</v>
      </c>
    </row>
    <row r="27" spans="1:9" ht="30" customHeight="1" x14ac:dyDescent="0.25">
      <c r="A27" s="35" t="s">
        <v>52</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29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116</v>
      </c>
    </row>
    <row r="2" spans="1:9" x14ac:dyDescent="0.25">
      <c r="A2" s="1" t="s">
        <v>91</v>
      </c>
    </row>
    <row r="4" spans="1:9" ht="30" customHeight="1" x14ac:dyDescent="0.25">
      <c r="A4" s="9" t="s">
        <v>81</v>
      </c>
      <c r="B4" s="36" t="s">
        <v>12</v>
      </c>
      <c r="C4" s="36"/>
      <c r="D4" s="36" t="s">
        <v>13</v>
      </c>
      <c r="E4" s="36"/>
      <c r="F4" s="36" t="s">
        <v>14</v>
      </c>
      <c r="G4" s="36"/>
      <c r="H4" s="36" t="s">
        <v>15</v>
      </c>
      <c r="I4" s="36"/>
    </row>
    <row r="5" spans="1:9" x14ac:dyDescent="0.25">
      <c r="B5" s="12" t="s">
        <v>20</v>
      </c>
      <c r="C5" s="12" t="s">
        <v>21</v>
      </c>
      <c r="D5" s="12" t="s">
        <v>20</v>
      </c>
      <c r="E5" s="12" t="s">
        <v>21</v>
      </c>
      <c r="F5" s="12" t="s">
        <v>20</v>
      </c>
      <c r="G5" s="12" t="s">
        <v>21</v>
      </c>
      <c r="H5" s="12" t="s">
        <v>20</v>
      </c>
      <c r="I5" s="12" t="s">
        <v>21</v>
      </c>
    </row>
    <row r="6" spans="1:9" x14ac:dyDescent="0.25">
      <c r="A6" t="s">
        <v>1</v>
      </c>
      <c r="B6" s="4">
        <v>5737</v>
      </c>
      <c r="C6" s="6">
        <f>ROUND(100*(B6/B$11),3)</f>
        <v>16.428999999999998</v>
      </c>
      <c r="D6" s="4">
        <v>3794</v>
      </c>
      <c r="E6" s="6">
        <f>ROUND(100*(D6/D$11),3)</f>
        <v>15.843999999999999</v>
      </c>
      <c r="F6" s="4">
        <v>900</v>
      </c>
      <c r="G6" s="6">
        <f>ROUND(100*(F6/F$11),3)</f>
        <v>15.795</v>
      </c>
      <c r="H6" s="4">
        <v>3148</v>
      </c>
      <c r="I6" s="6">
        <f>ROUND(100*(H6/H$11),3)</f>
        <v>9.4789999999999992</v>
      </c>
    </row>
    <row r="7" spans="1:9" x14ac:dyDescent="0.25">
      <c r="A7" t="s">
        <v>2</v>
      </c>
      <c r="B7" s="4">
        <v>2936</v>
      </c>
      <c r="C7" s="6">
        <f>ROUND(100*(B7/B$11),3)</f>
        <v>8.4079999999999995</v>
      </c>
      <c r="D7" s="4">
        <v>2320</v>
      </c>
      <c r="E7" s="6">
        <f t="shared" ref="E7:E10" si="0">ROUND(100*(D7/D$11),3)</f>
        <v>9.6880000000000006</v>
      </c>
      <c r="F7" s="4">
        <v>937</v>
      </c>
      <c r="G7" s="6">
        <f t="shared" ref="G7:G10" si="1">ROUND(100*(F7/F$11),3)</f>
        <v>16.443999999999999</v>
      </c>
      <c r="H7" s="4">
        <v>1233</v>
      </c>
      <c r="I7" s="6">
        <f t="shared" ref="I7:I10" si="2">ROUND(100*(H7/H$11),3)</f>
        <v>3.7130000000000001</v>
      </c>
    </row>
    <row r="8" spans="1:9" x14ac:dyDescent="0.25">
      <c r="A8" t="s">
        <v>3</v>
      </c>
      <c r="B8" s="4">
        <v>4805</v>
      </c>
      <c r="C8" s="6">
        <f>ROUND(100*(B8/B$11),3)</f>
        <v>13.76</v>
      </c>
      <c r="D8" s="4">
        <v>2807</v>
      </c>
      <c r="E8" s="6">
        <f t="shared" si="0"/>
        <v>11.722</v>
      </c>
      <c r="F8" s="4">
        <v>1384</v>
      </c>
      <c r="G8" s="6">
        <f t="shared" si="1"/>
        <v>24.289000000000001</v>
      </c>
      <c r="H8" s="4">
        <v>4359</v>
      </c>
      <c r="I8" s="6">
        <f t="shared" si="2"/>
        <v>13.125999999999999</v>
      </c>
    </row>
    <row r="9" spans="1:9" x14ac:dyDescent="0.25">
      <c r="A9" t="s">
        <v>4</v>
      </c>
      <c r="B9" s="4">
        <v>10726</v>
      </c>
      <c r="C9" s="6">
        <f>ROUND(100*(B9/B$11),3)</f>
        <v>30.716999999999999</v>
      </c>
      <c r="D9" s="4">
        <v>13030</v>
      </c>
      <c r="E9" s="6">
        <f t="shared" si="0"/>
        <v>54.414000000000001</v>
      </c>
      <c r="F9" s="4">
        <v>2394</v>
      </c>
      <c r="G9" s="6">
        <f t="shared" si="1"/>
        <v>42.015000000000001</v>
      </c>
      <c r="H9" s="4">
        <v>24469</v>
      </c>
      <c r="I9" s="6">
        <f t="shared" si="2"/>
        <v>73.682000000000002</v>
      </c>
    </row>
    <row r="10" spans="1:9" x14ac:dyDescent="0.25">
      <c r="A10" t="s">
        <v>5</v>
      </c>
      <c r="B10" s="4">
        <v>10715</v>
      </c>
      <c r="C10" s="6">
        <f>ROUND(100*(B10/B$11),3)</f>
        <v>30.684999999999999</v>
      </c>
      <c r="D10" s="4">
        <v>1995</v>
      </c>
      <c r="E10" s="6">
        <f t="shared" si="0"/>
        <v>8.3309999999999995</v>
      </c>
      <c r="F10" s="4">
        <v>83</v>
      </c>
      <c r="G10" s="6">
        <f t="shared" si="1"/>
        <v>1.4570000000000001</v>
      </c>
      <c r="H10" s="4">
        <v>0</v>
      </c>
      <c r="I10" s="6">
        <f t="shared" si="2"/>
        <v>0</v>
      </c>
    </row>
    <row r="11" spans="1:9" x14ac:dyDescent="0.25">
      <c r="A11" s="2" t="s">
        <v>6</v>
      </c>
      <c r="B11" s="5">
        <f>SUM(B6:B10)</f>
        <v>34919</v>
      </c>
      <c r="C11" s="7">
        <f t="shared" ref="C11:I11" si="3">SUM(C6:C10)</f>
        <v>99.998999999999995</v>
      </c>
      <c r="D11" s="5">
        <f t="shared" si="3"/>
        <v>23946</v>
      </c>
      <c r="E11" s="7">
        <f t="shared" si="3"/>
        <v>99.999000000000009</v>
      </c>
      <c r="F11" s="5">
        <f t="shared" si="3"/>
        <v>5698</v>
      </c>
      <c r="G11" s="7">
        <f t="shared" si="3"/>
        <v>100</v>
      </c>
      <c r="H11" s="5">
        <f t="shared" si="3"/>
        <v>33209</v>
      </c>
      <c r="I11" s="7">
        <f t="shared" si="3"/>
        <v>100</v>
      </c>
    </row>
    <row r="12" spans="1:9" x14ac:dyDescent="0.25">
      <c r="C12" s="8"/>
      <c r="E12" s="8"/>
      <c r="G12" s="8"/>
      <c r="I12" s="8"/>
    </row>
    <row r="13" spans="1:9" x14ac:dyDescent="0.25">
      <c r="A13" t="s">
        <v>7</v>
      </c>
      <c r="B13" s="4">
        <f>SUM(B8:B10)</f>
        <v>26246</v>
      </c>
      <c r="C13" s="6">
        <f>100*(B13/B$11)</f>
        <v>75.162518972479162</v>
      </c>
      <c r="D13" s="4">
        <f t="shared" ref="D13" si="4">SUM(D8:D10)</f>
        <v>17832</v>
      </c>
      <c r="E13" s="6">
        <f t="shared" ref="E13" si="5">100*(D13/D$11)</f>
        <v>74.467551991981964</v>
      </c>
      <c r="F13" s="4">
        <f t="shared" ref="F13" si="6">SUM(F8:F10)</f>
        <v>3861</v>
      </c>
      <c r="G13" s="6">
        <f t="shared" ref="G13" si="7">100*(F13/F$11)</f>
        <v>67.760617760617762</v>
      </c>
      <c r="H13" s="4">
        <f t="shared" ref="H13" si="8">SUM(H8:H10)</f>
        <v>28828</v>
      </c>
      <c r="I13" s="6">
        <f t="shared" ref="I13" si="9">100*(H13/H$11)</f>
        <v>86.807793068144179</v>
      </c>
    </row>
    <row r="15" spans="1:9" ht="30" customHeight="1" x14ac:dyDescent="0.25">
      <c r="B15" s="36" t="s">
        <v>16</v>
      </c>
      <c r="C15" s="36"/>
      <c r="D15" s="36" t="s">
        <v>17</v>
      </c>
      <c r="E15" s="36"/>
      <c r="F15" s="36" t="s">
        <v>18</v>
      </c>
      <c r="G15" s="36"/>
      <c r="H15" s="36" t="s">
        <v>19</v>
      </c>
      <c r="I15" s="36"/>
    </row>
    <row r="16" spans="1:9" x14ac:dyDescent="0.25">
      <c r="B16" s="12" t="s">
        <v>20</v>
      </c>
      <c r="C16" s="12" t="s">
        <v>21</v>
      </c>
      <c r="D16" s="12" t="s">
        <v>20</v>
      </c>
      <c r="E16" s="12" t="s">
        <v>21</v>
      </c>
      <c r="F16" s="12" t="s">
        <v>20</v>
      </c>
      <c r="G16" s="12" t="s">
        <v>21</v>
      </c>
      <c r="H16" s="12" t="s">
        <v>20</v>
      </c>
      <c r="I16" s="12" t="s">
        <v>21</v>
      </c>
    </row>
    <row r="17" spans="1:9" x14ac:dyDescent="0.25">
      <c r="A17" t="s">
        <v>1</v>
      </c>
      <c r="B17" s="4">
        <v>39</v>
      </c>
      <c r="C17" s="6">
        <f>ROUND(100*(B17/B$22),3)</f>
        <v>0.32400000000000001</v>
      </c>
      <c r="D17" s="4">
        <v>300</v>
      </c>
      <c r="E17" s="6">
        <f>ROUND(100*(D17/D$22),3)</f>
        <v>6.4749999999999996</v>
      </c>
      <c r="F17" s="4">
        <v>539</v>
      </c>
      <c r="G17" s="6">
        <f>ROUND(100*(F17/F$22),3)</f>
        <v>15.01</v>
      </c>
      <c r="H17" s="4">
        <f>SUM(B6,D6,F6,H6,B17,D17,F17)</f>
        <v>14457</v>
      </c>
      <c r="I17" s="6">
        <f>ROUND(100*(H17/H$22),3)</f>
        <v>12.249000000000001</v>
      </c>
    </row>
    <row r="18" spans="1:9" x14ac:dyDescent="0.25">
      <c r="A18" t="s">
        <v>2</v>
      </c>
      <c r="B18" s="4">
        <v>20</v>
      </c>
      <c r="C18" s="6">
        <f>ROUND(100*(B18/B$22),3)</f>
        <v>0.16600000000000001</v>
      </c>
      <c r="D18" s="4">
        <v>341</v>
      </c>
      <c r="E18" s="6">
        <f t="shared" ref="E18:E21" si="10">ROUND(100*(D18/D$22),3)</f>
        <v>7.36</v>
      </c>
      <c r="F18" s="4">
        <v>367</v>
      </c>
      <c r="G18" s="6">
        <f t="shared" ref="G18:G21" si="11">ROUND(100*(F18/F$22),3)</f>
        <v>10.220000000000001</v>
      </c>
      <c r="H18" s="4">
        <f>SUM(B7,D7,F7,H7,B18,D18,F18)</f>
        <v>8154</v>
      </c>
      <c r="I18" s="6">
        <f t="shared" ref="I18:I21" si="12">ROUND(100*(H18/H$22),3)</f>
        <v>6.9089999999999998</v>
      </c>
    </row>
    <row r="19" spans="1:9" x14ac:dyDescent="0.25">
      <c r="A19" t="s">
        <v>3</v>
      </c>
      <c r="B19" s="4">
        <v>2538</v>
      </c>
      <c r="C19" s="6">
        <f>ROUND(100*(B19/B$22),3)</f>
        <v>21.097000000000001</v>
      </c>
      <c r="D19" s="4">
        <v>1578</v>
      </c>
      <c r="E19" s="6">
        <f t="shared" si="10"/>
        <v>34.06</v>
      </c>
      <c r="F19" s="4">
        <v>599</v>
      </c>
      <c r="G19" s="6">
        <f t="shared" si="11"/>
        <v>16.681000000000001</v>
      </c>
      <c r="H19" s="4">
        <f>SUM(B8,D8,F8,H8,B19,D19,F19)</f>
        <v>18070</v>
      </c>
      <c r="I19" s="6">
        <f t="shared" si="12"/>
        <v>15.31</v>
      </c>
    </row>
    <row r="20" spans="1:9" x14ac:dyDescent="0.25">
      <c r="A20" t="s">
        <v>4</v>
      </c>
      <c r="B20" s="4">
        <v>9403</v>
      </c>
      <c r="C20" s="6">
        <f>ROUND(100*(B20/B$22),3)</f>
        <v>78.162999999999997</v>
      </c>
      <c r="D20" s="4">
        <v>1599</v>
      </c>
      <c r="E20" s="6">
        <f t="shared" si="10"/>
        <v>34.512999999999998</v>
      </c>
      <c r="F20" s="4">
        <v>1976</v>
      </c>
      <c r="G20" s="6">
        <f t="shared" si="11"/>
        <v>55.026000000000003</v>
      </c>
      <c r="H20" s="4">
        <f>SUM(B9,D9,F9,H9,B20,D20,F20)</f>
        <v>63597</v>
      </c>
      <c r="I20" s="6">
        <f t="shared" si="12"/>
        <v>53.884</v>
      </c>
    </row>
    <row r="21" spans="1:9" x14ac:dyDescent="0.25">
      <c r="A21" t="s">
        <v>5</v>
      </c>
      <c r="B21" s="4">
        <v>30</v>
      </c>
      <c r="C21" s="6">
        <f>ROUND(100*(B21/B$22),3)</f>
        <v>0.249</v>
      </c>
      <c r="D21" s="4">
        <v>815</v>
      </c>
      <c r="E21" s="6">
        <f t="shared" si="10"/>
        <v>17.591000000000001</v>
      </c>
      <c r="F21" s="4">
        <v>110</v>
      </c>
      <c r="G21" s="6">
        <f t="shared" si="11"/>
        <v>3.0630000000000002</v>
      </c>
      <c r="H21" s="4">
        <f>SUM(B10,D10,F10,H10,B21,D21,F21)</f>
        <v>13748</v>
      </c>
      <c r="I21" s="6">
        <f t="shared" si="12"/>
        <v>11.648</v>
      </c>
    </row>
    <row r="22" spans="1:9" x14ac:dyDescent="0.25">
      <c r="A22" s="2" t="s">
        <v>6</v>
      </c>
      <c r="B22" s="5">
        <f t="shared" ref="B22:I22" si="13">SUM(B17:B21)</f>
        <v>12030</v>
      </c>
      <c r="C22" s="7">
        <f t="shared" si="13"/>
        <v>99.998999999999995</v>
      </c>
      <c r="D22" s="5">
        <f t="shared" si="13"/>
        <v>4633</v>
      </c>
      <c r="E22" s="7">
        <f t="shared" si="13"/>
        <v>99.998999999999995</v>
      </c>
      <c r="F22" s="5">
        <f t="shared" si="13"/>
        <v>3591</v>
      </c>
      <c r="G22" s="7">
        <f t="shared" si="13"/>
        <v>100.00000000000001</v>
      </c>
      <c r="H22" s="5">
        <f t="shared" si="13"/>
        <v>118026</v>
      </c>
      <c r="I22" s="7">
        <f t="shared" si="13"/>
        <v>100</v>
      </c>
    </row>
    <row r="23" spans="1:9" x14ac:dyDescent="0.25">
      <c r="C23" s="8"/>
      <c r="E23" s="8"/>
      <c r="G23" s="8"/>
      <c r="I23" s="8"/>
    </row>
    <row r="24" spans="1:9" x14ac:dyDescent="0.25">
      <c r="A24" t="s">
        <v>7</v>
      </c>
      <c r="B24" s="4">
        <f t="shared" ref="B24" si="14">SUM(B19:B21)</f>
        <v>11971</v>
      </c>
      <c r="C24" s="6">
        <f>100*(B24/B$22)</f>
        <v>99.509559434746464</v>
      </c>
      <c r="D24" s="4">
        <f t="shared" ref="D24" si="15">SUM(D19:D21)</f>
        <v>3992</v>
      </c>
      <c r="E24" s="6">
        <f>100*(D24/D$22)</f>
        <v>86.164472264191673</v>
      </c>
      <c r="F24" s="4">
        <f t="shared" ref="F24" si="16">SUM(F19:F21)</f>
        <v>2685</v>
      </c>
      <c r="G24" s="6">
        <f>100*(F24/F$22)</f>
        <v>74.7702589807853</v>
      </c>
      <c r="H24" s="4">
        <f t="shared" ref="H24" si="17">SUM(H19:H21)</f>
        <v>95415</v>
      </c>
      <c r="I24" s="6">
        <f>100*(H24/H$22)</f>
        <v>80.842356768847552</v>
      </c>
    </row>
    <row r="26" spans="1:9" x14ac:dyDescent="0.25">
      <c r="A26" s="1" t="s">
        <v>8</v>
      </c>
    </row>
    <row r="27" spans="1:9" ht="30" customHeight="1" x14ac:dyDescent="0.25">
      <c r="A27" s="35" t="s">
        <v>52</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30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116</v>
      </c>
    </row>
    <row r="2" spans="1:9" x14ac:dyDescent="0.25">
      <c r="A2" s="1" t="s">
        <v>91</v>
      </c>
    </row>
    <row r="4" spans="1:9" ht="30" customHeight="1" x14ac:dyDescent="0.25">
      <c r="A4" s="9" t="s">
        <v>82</v>
      </c>
      <c r="B4" s="36" t="s">
        <v>12</v>
      </c>
      <c r="C4" s="36"/>
      <c r="D4" s="36" t="s">
        <v>13</v>
      </c>
      <c r="E4" s="36"/>
      <c r="F4" s="36" t="s">
        <v>14</v>
      </c>
      <c r="G4" s="36"/>
      <c r="H4" s="36" t="s">
        <v>15</v>
      </c>
      <c r="I4" s="36"/>
    </row>
    <row r="5" spans="1:9" x14ac:dyDescent="0.25">
      <c r="B5" s="12" t="s">
        <v>20</v>
      </c>
      <c r="C5" s="12" t="s">
        <v>21</v>
      </c>
      <c r="D5" s="12" t="s">
        <v>20</v>
      </c>
      <c r="E5" s="12" t="s">
        <v>21</v>
      </c>
      <c r="F5" s="12" t="s">
        <v>20</v>
      </c>
      <c r="G5" s="12" t="s">
        <v>21</v>
      </c>
      <c r="H5" s="12" t="s">
        <v>20</v>
      </c>
      <c r="I5" s="12" t="s">
        <v>21</v>
      </c>
    </row>
    <row r="6" spans="1:9" x14ac:dyDescent="0.25">
      <c r="A6" t="s">
        <v>1</v>
      </c>
      <c r="B6" s="4">
        <v>5965</v>
      </c>
      <c r="C6" s="6">
        <f>ROUND(100*(B6/B$11),3)</f>
        <v>18.242999999999999</v>
      </c>
      <c r="D6" s="4">
        <v>2920</v>
      </c>
      <c r="E6" s="6">
        <f>ROUND(100*(D6/D$11),3)</f>
        <v>17.526</v>
      </c>
      <c r="F6" s="4">
        <v>840</v>
      </c>
      <c r="G6" s="6">
        <f>ROUND(100*(F6/F$11),3)</f>
        <v>21.521999999999998</v>
      </c>
      <c r="H6" s="4">
        <v>3644</v>
      </c>
      <c r="I6" s="6">
        <f>ROUND(100*(H6/H$11),3)</f>
        <v>15.725</v>
      </c>
    </row>
    <row r="7" spans="1:9" x14ac:dyDescent="0.25">
      <c r="A7" t="s">
        <v>2</v>
      </c>
      <c r="B7" s="4">
        <v>2564</v>
      </c>
      <c r="C7" s="6">
        <f>ROUND(100*(B7/B$11),3)</f>
        <v>7.8410000000000002</v>
      </c>
      <c r="D7" s="4">
        <v>1527</v>
      </c>
      <c r="E7" s="6">
        <f t="shared" ref="E7:E10" si="0">ROUND(100*(D7/D$11),3)</f>
        <v>9.1649999999999991</v>
      </c>
      <c r="F7" s="4">
        <v>432</v>
      </c>
      <c r="G7" s="6">
        <f t="shared" ref="G7:G10" si="1">ROUND(100*(F7/F$11),3)</f>
        <v>11.068</v>
      </c>
      <c r="H7" s="4">
        <v>1182</v>
      </c>
      <c r="I7" s="6">
        <f t="shared" ref="I7:I10" si="2">ROUND(100*(H7/H$11),3)</f>
        <v>5.101</v>
      </c>
    </row>
    <row r="8" spans="1:9" x14ac:dyDescent="0.25">
      <c r="A8" t="s">
        <v>3</v>
      </c>
      <c r="B8" s="4">
        <v>4951</v>
      </c>
      <c r="C8" s="6">
        <f>ROUND(100*(B8/B$11),3)</f>
        <v>15.141999999999999</v>
      </c>
      <c r="D8" s="4">
        <v>1763</v>
      </c>
      <c r="E8" s="6">
        <f t="shared" si="0"/>
        <v>10.582000000000001</v>
      </c>
      <c r="F8" s="4">
        <v>667</v>
      </c>
      <c r="G8" s="6">
        <f t="shared" si="1"/>
        <v>17.088999999999999</v>
      </c>
      <c r="H8" s="4">
        <v>2318</v>
      </c>
      <c r="I8" s="6">
        <f t="shared" si="2"/>
        <v>10.003</v>
      </c>
    </row>
    <row r="9" spans="1:9" x14ac:dyDescent="0.25">
      <c r="A9" t="s">
        <v>4</v>
      </c>
      <c r="B9" s="4">
        <v>7057</v>
      </c>
      <c r="C9" s="6">
        <f>ROUND(100*(B9/B$11),3)</f>
        <v>21.582000000000001</v>
      </c>
      <c r="D9" s="4">
        <v>9009</v>
      </c>
      <c r="E9" s="6">
        <f t="shared" si="0"/>
        <v>54.072000000000003</v>
      </c>
      <c r="F9" s="4">
        <v>1934</v>
      </c>
      <c r="G9" s="6">
        <f t="shared" si="1"/>
        <v>49.552</v>
      </c>
      <c r="H9" s="4">
        <v>16030</v>
      </c>
      <c r="I9" s="6">
        <f t="shared" si="2"/>
        <v>69.171999999999997</v>
      </c>
    </row>
    <row r="10" spans="1:9" x14ac:dyDescent="0.25">
      <c r="A10" t="s">
        <v>5</v>
      </c>
      <c r="B10" s="4">
        <v>12161</v>
      </c>
      <c r="C10" s="6">
        <f>ROUND(100*(B10/B$11),3)</f>
        <v>37.192</v>
      </c>
      <c r="D10" s="4">
        <v>1442</v>
      </c>
      <c r="E10" s="6">
        <f t="shared" si="0"/>
        <v>8.6549999999999994</v>
      </c>
      <c r="F10" s="4">
        <v>30</v>
      </c>
      <c r="G10" s="6">
        <f t="shared" si="1"/>
        <v>0.76900000000000002</v>
      </c>
      <c r="H10" s="4">
        <v>0</v>
      </c>
      <c r="I10" s="6">
        <f t="shared" si="2"/>
        <v>0</v>
      </c>
    </row>
    <row r="11" spans="1:9" x14ac:dyDescent="0.25">
      <c r="A11" s="2" t="s">
        <v>6</v>
      </c>
      <c r="B11" s="5">
        <f>SUM(B6:B10)</f>
        <v>32698</v>
      </c>
      <c r="C11" s="7">
        <f t="shared" ref="C11:I11" si="3">SUM(C6:C10)</f>
        <v>100</v>
      </c>
      <c r="D11" s="5">
        <f t="shared" si="3"/>
        <v>16661</v>
      </c>
      <c r="E11" s="7">
        <f t="shared" si="3"/>
        <v>100</v>
      </c>
      <c r="F11" s="5">
        <f t="shared" si="3"/>
        <v>3903</v>
      </c>
      <c r="G11" s="7">
        <f t="shared" si="3"/>
        <v>100</v>
      </c>
      <c r="H11" s="5">
        <f t="shared" si="3"/>
        <v>23174</v>
      </c>
      <c r="I11" s="7">
        <f t="shared" si="3"/>
        <v>100.001</v>
      </c>
    </row>
    <row r="12" spans="1:9" x14ac:dyDescent="0.25">
      <c r="C12" s="8"/>
      <c r="E12" s="8"/>
      <c r="G12" s="8"/>
      <c r="I12" s="8"/>
    </row>
    <row r="13" spans="1:9" x14ac:dyDescent="0.25">
      <c r="A13" t="s">
        <v>7</v>
      </c>
      <c r="B13" s="4">
        <f>SUM(B8:B10)</f>
        <v>24169</v>
      </c>
      <c r="C13" s="6">
        <f>100*(B13/B$11)</f>
        <v>73.915835830937667</v>
      </c>
      <c r="D13" s="4">
        <f t="shared" ref="D13" si="4">SUM(D8:D10)</f>
        <v>12214</v>
      </c>
      <c r="E13" s="6">
        <f t="shared" ref="E13" si="5">100*(D13/D$11)</f>
        <v>73.308925034511731</v>
      </c>
      <c r="F13" s="4">
        <f t="shared" ref="F13" si="6">SUM(F8:F10)</f>
        <v>2631</v>
      </c>
      <c r="G13" s="6">
        <f t="shared" ref="G13" si="7">100*(F13/F$11)</f>
        <v>67.409684857801693</v>
      </c>
      <c r="H13" s="4">
        <f t="shared" ref="H13" si="8">SUM(H8:H10)</f>
        <v>18348</v>
      </c>
      <c r="I13" s="6">
        <f t="shared" ref="I13" si="9">100*(H13/H$11)</f>
        <v>79.174937429878312</v>
      </c>
    </row>
    <row r="15" spans="1:9" ht="30" customHeight="1" x14ac:dyDescent="0.25">
      <c r="B15" s="36" t="s">
        <v>16</v>
      </c>
      <c r="C15" s="36"/>
      <c r="D15" s="36" t="s">
        <v>17</v>
      </c>
      <c r="E15" s="36"/>
      <c r="F15" s="36" t="s">
        <v>18</v>
      </c>
      <c r="G15" s="36"/>
      <c r="H15" s="36" t="s">
        <v>19</v>
      </c>
      <c r="I15" s="36"/>
    </row>
    <row r="16" spans="1:9" x14ac:dyDescent="0.25">
      <c r="B16" s="12" t="s">
        <v>20</v>
      </c>
      <c r="C16" s="12" t="s">
        <v>21</v>
      </c>
      <c r="D16" s="12" t="s">
        <v>20</v>
      </c>
      <c r="E16" s="12" t="s">
        <v>21</v>
      </c>
      <c r="F16" s="12" t="s">
        <v>20</v>
      </c>
      <c r="G16" s="12" t="s">
        <v>21</v>
      </c>
      <c r="H16" s="12" t="s">
        <v>20</v>
      </c>
      <c r="I16" s="12" t="s">
        <v>21</v>
      </c>
    </row>
    <row r="17" spans="1:9" x14ac:dyDescent="0.25">
      <c r="A17" t="s">
        <v>1</v>
      </c>
      <c r="B17" s="4">
        <v>517</v>
      </c>
      <c r="C17" s="6">
        <f>ROUND(100*(B17/B$22),3)</f>
        <v>6.742</v>
      </c>
      <c r="D17" s="4">
        <v>741</v>
      </c>
      <c r="E17" s="6">
        <f>ROUND(100*(D17/D$22),3)</f>
        <v>16.14</v>
      </c>
      <c r="F17" s="4">
        <v>1207</v>
      </c>
      <c r="G17" s="6">
        <f>ROUND(100*(F17/F$22),3)</f>
        <v>30.885000000000002</v>
      </c>
      <c r="H17" s="4">
        <f>SUM(B6,D6,F6,H6,B17,D17,F17)</f>
        <v>15834</v>
      </c>
      <c r="I17" s="6">
        <f>ROUND(100*(H17/H$22),3)</f>
        <v>17.099</v>
      </c>
    </row>
    <row r="18" spans="1:9" x14ac:dyDescent="0.25">
      <c r="A18" t="s">
        <v>2</v>
      </c>
      <c r="B18" s="4">
        <v>12</v>
      </c>
      <c r="C18" s="6">
        <f>ROUND(100*(B18/B$22),3)</f>
        <v>0.156</v>
      </c>
      <c r="D18" s="4">
        <v>443</v>
      </c>
      <c r="E18" s="6">
        <f t="shared" ref="E18:E21" si="10">ROUND(100*(D18/D$22),3)</f>
        <v>9.6489999999999991</v>
      </c>
      <c r="F18" s="4">
        <v>244</v>
      </c>
      <c r="G18" s="6">
        <f t="shared" ref="G18:G21" si="11">ROUND(100*(F18/F$22),3)</f>
        <v>6.2439999999999998</v>
      </c>
      <c r="H18" s="4">
        <f>SUM(B7,D7,F7,H7,B18,D18,F18)</f>
        <v>6404</v>
      </c>
      <c r="I18" s="6">
        <f t="shared" ref="I18:I21" si="12">ROUND(100*(H18/H$22),3)</f>
        <v>6.9160000000000004</v>
      </c>
    </row>
    <row r="19" spans="1:9" x14ac:dyDescent="0.25">
      <c r="A19" t="s">
        <v>3</v>
      </c>
      <c r="B19" s="4">
        <v>1841</v>
      </c>
      <c r="C19" s="6">
        <f>ROUND(100*(B19/B$22),3)</f>
        <v>24.009</v>
      </c>
      <c r="D19" s="4">
        <v>1491</v>
      </c>
      <c r="E19" s="6">
        <f t="shared" si="10"/>
        <v>32.476999999999997</v>
      </c>
      <c r="F19" s="4">
        <v>451</v>
      </c>
      <c r="G19" s="6">
        <f t="shared" si="11"/>
        <v>11.54</v>
      </c>
      <c r="H19" s="4">
        <f>SUM(B8,D8,F8,H8,B19,D19,F19)</f>
        <v>13482</v>
      </c>
      <c r="I19" s="6">
        <f t="shared" si="12"/>
        <v>14.558999999999999</v>
      </c>
    </row>
    <row r="20" spans="1:9" x14ac:dyDescent="0.25">
      <c r="A20" t="s">
        <v>4</v>
      </c>
      <c r="B20" s="4">
        <v>5283</v>
      </c>
      <c r="C20" s="6">
        <f>ROUND(100*(B20/B$22),3)</f>
        <v>68.897000000000006</v>
      </c>
      <c r="D20" s="4">
        <v>1297</v>
      </c>
      <c r="E20" s="6">
        <f t="shared" si="10"/>
        <v>28.251000000000001</v>
      </c>
      <c r="F20" s="4">
        <v>1919</v>
      </c>
      <c r="G20" s="6">
        <f t="shared" si="11"/>
        <v>49.103999999999999</v>
      </c>
      <c r="H20" s="4">
        <f>SUM(B9,D9,F9,H9,B20,D20,F20)</f>
        <v>42529</v>
      </c>
      <c r="I20" s="6">
        <f t="shared" si="12"/>
        <v>45.926000000000002</v>
      </c>
    </row>
    <row r="21" spans="1:9" x14ac:dyDescent="0.25">
      <c r="A21" t="s">
        <v>5</v>
      </c>
      <c r="B21" s="4">
        <v>15</v>
      </c>
      <c r="C21" s="6">
        <f>ROUND(100*(B21/B$22),3)</f>
        <v>0.19600000000000001</v>
      </c>
      <c r="D21" s="4">
        <v>619</v>
      </c>
      <c r="E21" s="6">
        <f t="shared" si="10"/>
        <v>13.483000000000001</v>
      </c>
      <c r="F21" s="4">
        <v>87</v>
      </c>
      <c r="G21" s="6">
        <f t="shared" si="11"/>
        <v>2.226</v>
      </c>
      <c r="H21" s="4">
        <f>SUM(B10,D10,F10,H10,B21,D21,F21)</f>
        <v>14354</v>
      </c>
      <c r="I21" s="6">
        <f t="shared" si="12"/>
        <v>15.500999999999999</v>
      </c>
    </row>
    <row r="22" spans="1:9" x14ac:dyDescent="0.25">
      <c r="A22" s="2" t="s">
        <v>6</v>
      </c>
      <c r="B22" s="5">
        <f t="shared" ref="B22:I22" si="13">SUM(B17:B21)</f>
        <v>7668</v>
      </c>
      <c r="C22" s="7">
        <f t="shared" si="13"/>
        <v>100</v>
      </c>
      <c r="D22" s="5">
        <f t="shared" si="13"/>
        <v>4591</v>
      </c>
      <c r="E22" s="7">
        <f t="shared" si="13"/>
        <v>100</v>
      </c>
      <c r="F22" s="5">
        <f t="shared" si="13"/>
        <v>3908</v>
      </c>
      <c r="G22" s="7">
        <f t="shared" si="13"/>
        <v>99.998999999999995</v>
      </c>
      <c r="H22" s="5">
        <f t="shared" si="13"/>
        <v>92603</v>
      </c>
      <c r="I22" s="7">
        <f t="shared" si="13"/>
        <v>100.001</v>
      </c>
    </row>
    <row r="23" spans="1:9" x14ac:dyDescent="0.25">
      <c r="C23" s="8"/>
      <c r="E23" s="8"/>
      <c r="G23" s="8"/>
      <c r="I23" s="8"/>
    </row>
    <row r="24" spans="1:9" x14ac:dyDescent="0.25">
      <c r="A24" t="s">
        <v>7</v>
      </c>
      <c r="B24" s="4">
        <f t="shared" ref="B24" si="14">SUM(B19:B21)</f>
        <v>7139</v>
      </c>
      <c r="C24" s="6">
        <f>100*(B24/B$22)</f>
        <v>93.101199791340633</v>
      </c>
      <c r="D24" s="4">
        <f t="shared" ref="D24" si="15">SUM(D19:D21)</f>
        <v>3407</v>
      </c>
      <c r="E24" s="6">
        <f>100*(D24/D$22)</f>
        <v>74.210411675016346</v>
      </c>
      <c r="F24" s="4">
        <f t="shared" ref="F24" si="16">SUM(F19:F21)</f>
        <v>2457</v>
      </c>
      <c r="G24" s="6">
        <f>100*(F24/F$22)</f>
        <v>62.871033776867968</v>
      </c>
      <c r="H24" s="4">
        <f t="shared" ref="H24" si="17">SUM(H19:H21)</f>
        <v>70365</v>
      </c>
      <c r="I24" s="6">
        <f>100*(H24/H$22)</f>
        <v>75.985659211904576</v>
      </c>
    </row>
    <row r="26" spans="1:9" x14ac:dyDescent="0.25">
      <c r="A26" s="1" t="s">
        <v>8</v>
      </c>
    </row>
    <row r="27" spans="1:9" ht="30" customHeight="1" x14ac:dyDescent="0.25">
      <c r="A27" s="35" t="s">
        <v>52</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31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116</v>
      </c>
    </row>
    <row r="2" spans="1:9" x14ac:dyDescent="0.25">
      <c r="A2" s="1" t="s">
        <v>91</v>
      </c>
    </row>
    <row r="4" spans="1:9" ht="30" customHeight="1" x14ac:dyDescent="0.25">
      <c r="A4" s="9" t="s">
        <v>49</v>
      </c>
      <c r="B4" s="36" t="s">
        <v>12</v>
      </c>
      <c r="C4" s="36"/>
      <c r="D4" s="36" t="s">
        <v>13</v>
      </c>
      <c r="E4" s="36"/>
      <c r="F4" s="36" t="s">
        <v>14</v>
      </c>
      <c r="G4" s="36"/>
      <c r="H4" s="36" t="s">
        <v>15</v>
      </c>
      <c r="I4" s="36"/>
    </row>
    <row r="5" spans="1:9" x14ac:dyDescent="0.25">
      <c r="B5" s="12" t="s">
        <v>20</v>
      </c>
      <c r="C5" s="12" t="s">
        <v>21</v>
      </c>
      <c r="D5" s="12" t="s">
        <v>20</v>
      </c>
      <c r="E5" s="12" t="s">
        <v>21</v>
      </c>
      <c r="F5" s="12" t="s">
        <v>20</v>
      </c>
      <c r="G5" s="12" t="s">
        <v>21</v>
      </c>
      <c r="H5" s="12" t="s">
        <v>20</v>
      </c>
      <c r="I5" s="12" t="s">
        <v>21</v>
      </c>
    </row>
    <row r="6" spans="1:9" x14ac:dyDescent="0.25">
      <c r="A6" t="s">
        <v>1</v>
      </c>
      <c r="B6" s="4">
        <v>114960</v>
      </c>
      <c r="C6" s="6">
        <f>ROUND(100*(B6/B$11),3)</f>
        <v>22.914000000000001</v>
      </c>
      <c r="D6" s="4">
        <v>56988</v>
      </c>
      <c r="E6" s="6">
        <f>ROUND(100*(D6/D$11),3)</f>
        <v>21.568000000000001</v>
      </c>
      <c r="F6" s="4">
        <v>17947</v>
      </c>
      <c r="G6" s="6">
        <f>ROUND(100*(F6/F$11),3)</f>
        <v>29.132999999999999</v>
      </c>
      <c r="H6" s="4">
        <v>38808</v>
      </c>
      <c r="I6" s="6">
        <f>ROUND(100*(H6/H$11),3)</f>
        <v>12.430999999999999</v>
      </c>
    </row>
    <row r="7" spans="1:9" x14ac:dyDescent="0.25">
      <c r="A7" t="s">
        <v>2</v>
      </c>
      <c r="B7" s="4">
        <v>34953</v>
      </c>
      <c r="C7" s="6">
        <f>ROUND(100*(B7/B$11),3)</f>
        <v>6.9669999999999996</v>
      </c>
      <c r="D7" s="4">
        <v>23700</v>
      </c>
      <c r="E7" s="6">
        <f t="shared" ref="E7:E10" si="0">ROUND(100*(D7/D$11),3)</f>
        <v>8.9700000000000006</v>
      </c>
      <c r="F7" s="4">
        <v>7160</v>
      </c>
      <c r="G7" s="6">
        <f t="shared" ref="G7:G10" si="1">ROUND(100*(F7/F$11),3)</f>
        <v>11.622999999999999</v>
      </c>
      <c r="H7" s="4">
        <v>11556</v>
      </c>
      <c r="I7" s="6">
        <f t="shared" ref="I7:I10" si="2">ROUND(100*(H7/H$11),3)</f>
        <v>3.702</v>
      </c>
    </row>
    <row r="8" spans="1:9" x14ac:dyDescent="0.25">
      <c r="A8" t="s">
        <v>3</v>
      </c>
      <c r="B8" s="4">
        <v>83773</v>
      </c>
      <c r="C8" s="6">
        <f>ROUND(100*(B8/B$11),3)</f>
        <v>16.698</v>
      </c>
      <c r="D8" s="4">
        <v>34830</v>
      </c>
      <c r="E8" s="6">
        <f t="shared" si="0"/>
        <v>13.182</v>
      </c>
      <c r="F8" s="4">
        <v>10776</v>
      </c>
      <c r="G8" s="6">
        <f t="shared" si="1"/>
        <v>17.492999999999999</v>
      </c>
      <c r="H8" s="4">
        <v>45755</v>
      </c>
      <c r="I8" s="6">
        <f t="shared" si="2"/>
        <v>14.657</v>
      </c>
    </row>
    <row r="9" spans="1:9" x14ac:dyDescent="0.25">
      <c r="A9" t="s">
        <v>4</v>
      </c>
      <c r="B9" s="4">
        <v>114554</v>
      </c>
      <c r="C9" s="6">
        <f>ROUND(100*(B9/B$11),3)</f>
        <v>22.832999999999998</v>
      </c>
      <c r="D9" s="4">
        <v>129746</v>
      </c>
      <c r="E9" s="6">
        <f t="shared" si="0"/>
        <v>49.104999999999997</v>
      </c>
      <c r="F9" s="4">
        <v>24927</v>
      </c>
      <c r="G9" s="6">
        <f t="shared" si="1"/>
        <v>40.463999999999999</v>
      </c>
      <c r="H9" s="4">
        <v>216063</v>
      </c>
      <c r="I9" s="6">
        <f t="shared" si="2"/>
        <v>69.210999999999999</v>
      </c>
    </row>
    <row r="10" spans="1:9" x14ac:dyDescent="0.25">
      <c r="A10" t="s">
        <v>5</v>
      </c>
      <c r="B10" s="4">
        <v>153453</v>
      </c>
      <c r="C10" s="6">
        <f>ROUND(100*(B10/B$11),3)</f>
        <v>30.587</v>
      </c>
      <c r="D10" s="4">
        <v>18959</v>
      </c>
      <c r="E10" s="6">
        <f t="shared" si="0"/>
        <v>7.1749999999999998</v>
      </c>
      <c r="F10" s="4">
        <v>793</v>
      </c>
      <c r="G10" s="6">
        <f t="shared" si="1"/>
        <v>1.2869999999999999</v>
      </c>
      <c r="H10" s="4">
        <v>0</v>
      </c>
      <c r="I10" s="6">
        <f t="shared" si="2"/>
        <v>0</v>
      </c>
    </row>
    <row r="11" spans="1:9" x14ac:dyDescent="0.25">
      <c r="A11" s="2" t="s">
        <v>6</v>
      </c>
      <c r="B11" s="5">
        <f>SUM(B6:B10)</f>
        <v>501693</v>
      </c>
      <c r="C11" s="7">
        <f t="shared" ref="C11:I11" si="3">SUM(C6:C10)</f>
        <v>99.999000000000009</v>
      </c>
      <c r="D11" s="5">
        <f t="shared" si="3"/>
        <v>264223</v>
      </c>
      <c r="E11" s="7">
        <f t="shared" si="3"/>
        <v>100</v>
      </c>
      <c r="F11" s="5">
        <f t="shared" si="3"/>
        <v>61603</v>
      </c>
      <c r="G11" s="7">
        <f t="shared" si="3"/>
        <v>100</v>
      </c>
      <c r="H11" s="5">
        <f t="shared" si="3"/>
        <v>312182</v>
      </c>
      <c r="I11" s="7">
        <f t="shared" si="3"/>
        <v>100.001</v>
      </c>
    </row>
    <row r="12" spans="1:9" x14ac:dyDescent="0.25">
      <c r="C12" s="8"/>
      <c r="E12" s="8"/>
      <c r="G12" s="8"/>
      <c r="I12" s="8"/>
    </row>
    <row r="13" spans="1:9" x14ac:dyDescent="0.25">
      <c r="A13" t="s">
        <v>7</v>
      </c>
      <c r="B13" s="4">
        <f>SUM(B8:B10)</f>
        <v>351780</v>
      </c>
      <c r="C13" s="6">
        <f>100*(B13/B$11)</f>
        <v>70.118578493221946</v>
      </c>
      <c r="D13" s="4">
        <f t="shared" ref="D13" si="4">SUM(D8:D10)</f>
        <v>183535</v>
      </c>
      <c r="E13" s="6">
        <f t="shared" ref="E13" si="5">100*(D13/D$11)</f>
        <v>69.46215885823716</v>
      </c>
      <c r="F13" s="4">
        <f t="shared" ref="F13" si="6">SUM(F8:F10)</f>
        <v>36496</v>
      </c>
      <c r="G13" s="6">
        <f t="shared" ref="G13" si="7">100*(F13/F$11)</f>
        <v>59.243867993441881</v>
      </c>
      <c r="H13" s="4">
        <f t="shared" ref="H13" si="8">SUM(H8:H10)</f>
        <v>261818</v>
      </c>
      <c r="I13" s="6">
        <f t="shared" ref="I13" si="9">100*(H13/H$11)</f>
        <v>83.867103164179866</v>
      </c>
    </row>
    <row r="15" spans="1:9" ht="30" customHeight="1" x14ac:dyDescent="0.25">
      <c r="B15" s="36" t="s">
        <v>16</v>
      </c>
      <c r="C15" s="36"/>
      <c r="D15" s="36" t="s">
        <v>17</v>
      </c>
      <c r="E15" s="36"/>
      <c r="F15" s="36" t="s">
        <v>18</v>
      </c>
      <c r="G15" s="36"/>
      <c r="H15" s="36" t="s">
        <v>19</v>
      </c>
      <c r="I15" s="36"/>
    </row>
    <row r="16" spans="1:9" x14ac:dyDescent="0.25">
      <c r="B16" s="12" t="s">
        <v>20</v>
      </c>
      <c r="C16" s="12" t="s">
        <v>21</v>
      </c>
      <c r="D16" s="12" t="s">
        <v>20</v>
      </c>
      <c r="E16" s="12" t="s">
        <v>21</v>
      </c>
      <c r="F16" s="12" t="s">
        <v>20</v>
      </c>
      <c r="G16" s="12" t="s">
        <v>21</v>
      </c>
      <c r="H16" s="12" t="s">
        <v>20</v>
      </c>
      <c r="I16" s="12" t="s">
        <v>21</v>
      </c>
    </row>
    <row r="17" spans="1:9" x14ac:dyDescent="0.25">
      <c r="A17" t="s">
        <v>1</v>
      </c>
      <c r="B17" s="4">
        <v>101</v>
      </c>
      <c r="C17" s="6">
        <f>ROUND(100*(B17/B$22),3)</f>
        <v>0.19400000000000001</v>
      </c>
      <c r="D17" s="4">
        <v>7399</v>
      </c>
      <c r="E17" s="6">
        <f>ROUND(100*(D17/D$22),3)</f>
        <v>12.413</v>
      </c>
      <c r="F17" s="4">
        <v>6011</v>
      </c>
      <c r="G17" s="6">
        <f>ROUND(100*(F17/F$22),3)</f>
        <v>19.984999999999999</v>
      </c>
      <c r="H17" s="4">
        <f>SUM(B6,D6,F6,H6,B17,D17,F17)</f>
        <v>242214</v>
      </c>
      <c r="I17" s="6">
        <f>ROUND(100*(H17/H$22),3)</f>
        <v>18.902999999999999</v>
      </c>
    </row>
    <row r="18" spans="1:9" x14ac:dyDescent="0.25">
      <c r="A18" t="s">
        <v>2</v>
      </c>
      <c r="B18" s="4">
        <v>117</v>
      </c>
      <c r="C18" s="6">
        <f>ROUND(100*(B18/B$22),3)</f>
        <v>0.22500000000000001</v>
      </c>
      <c r="D18" s="4">
        <v>5228</v>
      </c>
      <c r="E18" s="6">
        <f t="shared" ref="E18:E21" si="10">ROUND(100*(D18/D$22),3)</f>
        <v>8.7710000000000008</v>
      </c>
      <c r="F18" s="4">
        <v>3179</v>
      </c>
      <c r="G18" s="6">
        <f t="shared" ref="G18:G21" si="11">ROUND(100*(F18/F$22),3)</f>
        <v>10.57</v>
      </c>
      <c r="H18" s="4">
        <f>SUM(B7,D7,F7,H7,B18,D18,F18)</f>
        <v>85893</v>
      </c>
      <c r="I18" s="6">
        <f t="shared" ref="I18:I21" si="12">ROUND(100*(H18/H$22),3)</f>
        <v>6.7030000000000003</v>
      </c>
    </row>
    <row r="19" spans="1:9" x14ac:dyDescent="0.25">
      <c r="A19" t="s">
        <v>3</v>
      </c>
      <c r="B19" s="4">
        <v>14650</v>
      </c>
      <c r="C19" s="6">
        <f>ROUND(100*(B19/B$22),3)</f>
        <v>28.207000000000001</v>
      </c>
      <c r="D19" s="4">
        <v>19682</v>
      </c>
      <c r="E19" s="6">
        <f t="shared" si="10"/>
        <v>33.018999999999998</v>
      </c>
      <c r="F19" s="4">
        <v>5274</v>
      </c>
      <c r="G19" s="6">
        <f t="shared" si="11"/>
        <v>17.535</v>
      </c>
      <c r="H19" s="4">
        <f>SUM(B8,D8,F8,H8,B19,D19,F19)</f>
        <v>214740</v>
      </c>
      <c r="I19" s="6">
        <f t="shared" si="12"/>
        <v>16.759</v>
      </c>
    </row>
    <row r="20" spans="1:9" x14ac:dyDescent="0.25">
      <c r="A20" t="s">
        <v>4</v>
      </c>
      <c r="B20" s="4">
        <v>36584</v>
      </c>
      <c r="C20" s="6">
        <f>ROUND(100*(B20/B$22),3)</f>
        <v>70.438999999999993</v>
      </c>
      <c r="D20" s="4">
        <v>21879</v>
      </c>
      <c r="E20" s="6">
        <f t="shared" si="10"/>
        <v>36.704999999999998</v>
      </c>
      <c r="F20" s="4">
        <v>15183</v>
      </c>
      <c r="G20" s="6">
        <f t="shared" si="11"/>
        <v>50.48</v>
      </c>
      <c r="H20" s="4">
        <f>SUM(B9,D9,F9,H9,B20,D20,F20)</f>
        <v>558936</v>
      </c>
      <c r="I20" s="6">
        <f t="shared" si="12"/>
        <v>43.622</v>
      </c>
    </row>
    <row r="21" spans="1:9" x14ac:dyDescent="0.25">
      <c r="A21" t="s">
        <v>5</v>
      </c>
      <c r="B21" s="4">
        <v>485</v>
      </c>
      <c r="C21" s="6">
        <f>ROUND(100*(B21/B$22),3)</f>
        <v>0.93400000000000005</v>
      </c>
      <c r="D21" s="4">
        <v>5420</v>
      </c>
      <c r="E21" s="6">
        <f t="shared" si="10"/>
        <v>9.093</v>
      </c>
      <c r="F21" s="4">
        <v>430</v>
      </c>
      <c r="G21" s="6">
        <f t="shared" si="11"/>
        <v>1.43</v>
      </c>
      <c r="H21" s="4">
        <f>SUM(B10,D10,F10,H10,B21,D21,F21)</f>
        <v>179540</v>
      </c>
      <c r="I21" s="6">
        <f t="shared" si="12"/>
        <v>14.012</v>
      </c>
    </row>
    <row r="22" spans="1:9" x14ac:dyDescent="0.25">
      <c r="A22" s="2" t="s">
        <v>6</v>
      </c>
      <c r="B22" s="5">
        <f t="shared" ref="B22:I22" si="13">SUM(B17:B21)</f>
        <v>51937</v>
      </c>
      <c r="C22" s="7">
        <f t="shared" si="13"/>
        <v>99.998999999999995</v>
      </c>
      <c r="D22" s="5">
        <f t="shared" si="13"/>
        <v>59608</v>
      </c>
      <c r="E22" s="7">
        <f t="shared" si="13"/>
        <v>100.001</v>
      </c>
      <c r="F22" s="5">
        <f t="shared" si="13"/>
        <v>30077</v>
      </c>
      <c r="G22" s="7">
        <f t="shared" si="13"/>
        <v>100</v>
      </c>
      <c r="H22" s="5">
        <f t="shared" si="13"/>
        <v>1281323</v>
      </c>
      <c r="I22" s="7">
        <f t="shared" si="13"/>
        <v>99.998999999999995</v>
      </c>
    </row>
    <row r="23" spans="1:9" x14ac:dyDescent="0.25">
      <c r="C23" s="8"/>
      <c r="E23" s="8"/>
      <c r="G23" s="8"/>
      <c r="I23" s="8"/>
    </row>
    <row r="24" spans="1:9" x14ac:dyDescent="0.25">
      <c r="A24" t="s">
        <v>7</v>
      </c>
      <c r="B24" s="4">
        <f t="shared" ref="B24" si="14">SUM(B19:B21)</f>
        <v>51719</v>
      </c>
      <c r="C24" s="6">
        <f>100*(B24/B$22)</f>
        <v>99.580260700464024</v>
      </c>
      <c r="D24" s="4">
        <f t="shared" ref="D24" si="15">SUM(D19:D21)</f>
        <v>46981</v>
      </c>
      <c r="E24" s="6">
        <f>100*(D24/D$22)</f>
        <v>78.816601798416315</v>
      </c>
      <c r="F24" s="4">
        <f t="shared" ref="F24" si="16">SUM(F19:F21)</f>
        <v>20887</v>
      </c>
      <c r="G24" s="6">
        <f>100*(F24/F$22)</f>
        <v>69.445090933271274</v>
      </c>
      <c r="H24" s="4">
        <f t="shared" ref="H24" si="17">SUM(H19:H21)</f>
        <v>953216</v>
      </c>
      <c r="I24" s="6">
        <f>100*(H24/H$22)</f>
        <v>74.393107748787784</v>
      </c>
    </row>
    <row r="26" spans="1:9" x14ac:dyDescent="0.25">
      <c r="A26" s="1" t="s">
        <v>8</v>
      </c>
    </row>
    <row r="27" spans="1:9" ht="30" customHeight="1" x14ac:dyDescent="0.25">
      <c r="A27" s="35" t="s">
        <v>52</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32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116</v>
      </c>
    </row>
    <row r="2" spans="1:9" x14ac:dyDescent="0.25">
      <c r="A2" s="1" t="s">
        <v>91</v>
      </c>
    </row>
    <row r="4" spans="1:9" ht="30" customHeight="1" x14ac:dyDescent="0.25">
      <c r="A4" s="9" t="s">
        <v>83</v>
      </c>
      <c r="B4" s="36" t="s">
        <v>12</v>
      </c>
      <c r="C4" s="36"/>
      <c r="D4" s="36" t="s">
        <v>13</v>
      </c>
      <c r="E4" s="36"/>
      <c r="F4" s="36" t="s">
        <v>14</v>
      </c>
      <c r="G4" s="36"/>
      <c r="H4" s="36" t="s">
        <v>15</v>
      </c>
      <c r="I4" s="36"/>
    </row>
    <row r="5" spans="1:9" x14ac:dyDescent="0.25">
      <c r="B5" s="12" t="s">
        <v>20</v>
      </c>
      <c r="C5" s="12" t="s">
        <v>21</v>
      </c>
      <c r="D5" s="12" t="s">
        <v>20</v>
      </c>
      <c r="E5" s="12" t="s">
        <v>21</v>
      </c>
      <c r="F5" s="12" t="s">
        <v>20</v>
      </c>
      <c r="G5" s="12" t="s">
        <v>21</v>
      </c>
      <c r="H5" s="12" t="s">
        <v>20</v>
      </c>
      <c r="I5" s="12" t="s">
        <v>21</v>
      </c>
    </row>
    <row r="6" spans="1:9" x14ac:dyDescent="0.25">
      <c r="A6" t="s">
        <v>1</v>
      </c>
      <c r="B6" s="4">
        <v>477</v>
      </c>
      <c r="C6" s="6">
        <f>ROUND(100*(B6/B$11),3)</f>
        <v>17.225999999999999</v>
      </c>
      <c r="D6" s="4">
        <v>326</v>
      </c>
      <c r="E6" s="6">
        <f>ROUND(100*(D6/D$11),3)</f>
        <v>21.306999999999999</v>
      </c>
      <c r="F6" s="4">
        <v>45</v>
      </c>
      <c r="G6" s="6">
        <f>ROUND(100*(F6/F$11),3)</f>
        <v>18.443000000000001</v>
      </c>
      <c r="H6" s="4">
        <v>339</v>
      </c>
      <c r="I6" s="6">
        <f>ROUND(100*(H6/H$11),3)</f>
        <v>14.548999999999999</v>
      </c>
    </row>
    <row r="7" spans="1:9" x14ac:dyDescent="0.25">
      <c r="A7" t="s">
        <v>2</v>
      </c>
      <c r="B7" s="4">
        <v>238</v>
      </c>
      <c r="C7" s="6">
        <f>ROUND(100*(B7/B$11),3)</f>
        <v>8.5950000000000006</v>
      </c>
      <c r="D7" s="4">
        <v>167</v>
      </c>
      <c r="E7" s="6">
        <f t="shared" ref="E7:E10" si="0">ROUND(100*(D7/D$11),3)</f>
        <v>10.914999999999999</v>
      </c>
      <c r="F7" s="4">
        <v>27</v>
      </c>
      <c r="G7" s="6">
        <f t="shared" ref="G7:G10" si="1">ROUND(100*(F7/F$11),3)</f>
        <v>11.066000000000001</v>
      </c>
      <c r="H7" s="4">
        <v>90</v>
      </c>
      <c r="I7" s="6">
        <f t="shared" ref="I7:I10" si="2">ROUND(100*(H7/H$11),3)</f>
        <v>3.863</v>
      </c>
    </row>
    <row r="8" spans="1:9" x14ac:dyDescent="0.25">
      <c r="A8" t="s">
        <v>3</v>
      </c>
      <c r="B8" s="4">
        <v>404</v>
      </c>
      <c r="C8" s="6">
        <f>ROUND(100*(B8/B$11),3)</f>
        <v>14.59</v>
      </c>
      <c r="D8" s="4">
        <v>201</v>
      </c>
      <c r="E8" s="6">
        <f t="shared" si="0"/>
        <v>13.137</v>
      </c>
      <c r="F8" s="4">
        <v>52</v>
      </c>
      <c r="G8" s="6">
        <f t="shared" si="1"/>
        <v>21.311</v>
      </c>
      <c r="H8" s="4">
        <v>353</v>
      </c>
      <c r="I8" s="6">
        <f t="shared" si="2"/>
        <v>15.15</v>
      </c>
    </row>
    <row r="9" spans="1:9" x14ac:dyDescent="0.25">
      <c r="A9" t="s">
        <v>4</v>
      </c>
      <c r="B9" s="4">
        <v>632</v>
      </c>
      <c r="C9" s="6">
        <f>ROUND(100*(B9/B$11),3)</f>
        <v>22.824000000000002</v>
      </c>
      <c r="D9" s="4">
        <v>708</v>
      </c>
      <c r="E9" s="6">
        <f t="shared" si="0"/>
        <v>46.274999999999999</v>
      </c>
      <c r="F9" s="4">
        <v>117</v>
      </c>
      <c r="G9" s="6">
        <f t="shared" si="1"/>
        <v>47.951000000000001</v>
      </c>
      <c r="H9" s="4">
        <v>1548</v>
      </c>
      <c r="I9" s="6">
        <f t="shared" si="2"/>
        <v>66.438000000000002</v>
      </c>
    </row>
    <row r="10" spans="1:9" x14ac:dyDescent="0.25">
      <c r="A10" t="s">
        <v>5</v>
      </c>
      <c r="B10" s="4">
        <v>1018</v>
      </c>
      <c r="C10" s="6">
        <f>ROUND(100*(B10/B$11),3)</f>
        <v>36.764000000000003</v>
      </c>
      <c r="D10" s="4">
        <v>128</v>
      </c>
      <c r="E10" s="6">
        <f t="shared" si="0"/>
        <v>8.3659999999999997</v>
      </c>
      <c r="F10" s="4">
        <v>3</v>
      </c>
      <c r="G10" s="6">
        <f t="shared" si="1"/>
        <v>1.23</v>
      </c>
      <c r="H10" s="4">
        <v>0</v>
      </c>
      <c r="I10" s="6">
        <f t="shared" si="2"/>
        <v>0</v>
      </c>
    </row>
    <row r="11" spans="1:9" x14ac:dyDescent="0.25">
      <c r="A11" s="2" t="s">
        <v>6</v>
      </c>
      <c r="B11" s="5">
        <f>SUM(B6:B10)</f>
        <v>2769</v>
      </c>
      <c r="C11" s="7">
        <f t="shared" ref="C11:I11" si="3">SUM(C6:C10)</f>
        <v>99.998999999999995</v>
      </c>
      <c r="D11" s="5">
        <f t="shared" si="3"/>
        <v>1530</v>
      </c>
      <c r="E11" s="7">
        <f t="shared" si="3"/>
        <v>99.999999999999986</v>
      </c>
      <c r="F11" s="5">
        <f t="shared" si="3"/>
        <v>244</v>
      </c>
      <c r="G11" s="7">
        <f t="shared" si="3"/>
        <v>100.001</v>
      </c>
      <c r="H11" s="5">
        <f t="shared" si="3"/>
        <v>2330</v>
      </c>
      <c r="I11" s="7">
        <f t="shared" si="3"/>
        <v>100</v>
      </c>
    </row>
    <row r="12" spans="1:9" x14ac:dyDescent="0.25">
      <c r="C12" s="8"/>
      <c r="E12" s="8"/>
      <c r="G12" s="8"/>
      <c r="I12" s="8"/>
    </row>
    <row r="13" spans="1:9" x14ac:dyDescent="0.25">
      <c r="A13" t="s">
        <v>7</v>
      </c>
      <c r="B13" s="4">
        <f>SUM(B8:B10)</f>
        <v>2054</v>
      </c>
      <c r="C13" s="6">
        <f>100*(B13/B$11)</f>
        <v>74.178403755868544</v>
      </c>
      <c r="D13" s="4">
        <f t="shared" ref="D13" si="4">SUM(D8:D10)</f>
        <v>1037</v>
      </c>
      <c r="E13" s="6">
        <f t="shared" ref="E13" si="5">100*(D13/D$11)</f>
        <v>67.777777777777786</v>
      </c>
      <c r="F13" s="4">
        <f t="shared" ref="F13" si="6">SUM(F8:F10)</f>
        <v>172</v>
      </c>
      <c r="G13" s="6">
        <f t="shared" ref="G13" si="7">100*(F13/F$11)</f>
        <v>70.491803278688522</v>
      </c>
      <c r="H13" s="4">
        <f t="shared" ref="H13" si="8">SUM(H8:H10)</f>
        <v>1901</v>
      </c>
      <c r="I13" s="6">
        <f t="shared" ref="I13" si="9">100*(H13/H$11)</f>
        <v>81.587982832618025</v>
      </c>
    </row>
    <row r="15" spans="1:9" ht="30" customHeight="1" x14ac:dyDescent="0.25">
      <c r="B15" s="36" t="s">
        <v>16</v>
      </c>
      <c r="C15" s="36"/>
      <c r="D15" s="36" t="s">
        <v>17</v>
      </c>
      <c r="E15" s="36"/>
      <c r="F15" s="36" t="s">
        <v>18</v>
      </c>
      <c r="G15" s="36"/>
      <c r="H15" s="36" t="s">
        <v>19</v>
      </c>
      <c r="I15" s="36"/>
    </row>
    <row r="16" spans="1:9" x14ac:dyDescent="0.25">
      <c r="B16" s="12" t="s">
        <v>20</v>
      </c>
      <c r="C16" s="12" t="s">
        <v>21</v>
      </c>
      <c r="D16" s="12" t="s">
        <v>20</v>
      </c>
      <c r="E16" s="12" t="s">
        <v>21</v>
      </c>
      <c r="F16" s="12" t="s">
        <v>20</v>
      </c>
      <c r="G16" s="12" t="s">
        <v>21</v>
      </c>
      <c r="H16" s="12" t="s">
        <v>20</v>
      </c>
      <c r="I16" s="12" t="s">
        <v>21</v>
      </c>
    </row>
    <row r="17" spans="1:9" x14ac:dyDescent="0.25">
      <c r="A17" t="s">
        <v>1</v>
      </c>
      <c r="B17" s="4">
        <v>2</v>
      </c>
      <c r="C17" s="6">
        <f>ROUND(100*(B17/B$22),3)</f>
        <v>0.60199999999999998</v>
      </c>
      <c r="D17" s="4">
        <v>24</v>
      </c>
      <c r="E17" s="6">
        <f>ROUND(100*(D17/D$22),3)</f>
        <v>8.8889999999999993</v>
      </c>
      <c r="F17" s="4">
        <v>37</v>
      </c>
      <c r="G17" s="6">
        <f>ROUND(100*(F17/F$22),3)</f>
        <v>4.8369999999999997</v>
      </c>
      <c r="H17" s="4">
        <f>SUM(B6,D6,F6,H6,B17,D17,F17)</f>
        <v>1250</v>
      </c>
      <c r="I17" s="6">
        <f>ROUND(100*(H17/H$22),3)</f>
        <v>15.17</v>
      </c>
    </row>
    <row r="18" spans="1:9" x14ac:dyDescent="0.25">
      <c r="A18" t="s">
        <v>2</v>
      </c>
      <c r="B18" s="4">
        <v>2</v>
      </c>
      <c r="C18" s="6">
        <f>ROUND(100*(B18/B$22),3)</f>
        <v>0.60199999999999998</v>
      </c>
      <c r="D18" s="4">
        <v>18</v>
      </c>
      <c r="E18" s="6">
        <f t="shared" ref="E18:E21" si="10">ROUND(100*(D18/D$22),3)</f>
        <v>6.6669999999999998</v>
      </c>
      <c r="F18" s="4">
        <v>26</v>
      </c>
      <c r="G18" s="6">
        <f t="shared" ref="G18:G21" si="11">ROUND(100*(F18/F$22),3)</f>
        <v>3.399</v>
      </c>
      <c r="H18" s="4">
        <f>SUM(B7,D7,F7,H7,B18,D18,F18)</f>
        <v>568</v>
      </c>
      <c r="I18" s="6">
        <f t="shared" ref="I18:I21" si="12">ROUND(100*(H18/H$22),3)</f>
        <v>6.8929999999999998</v>
      </c>
    </row>
    <row r="19" spans="1:9" x14ac:dyDescent="0.25">
      <c r="A19" t="s">
        <v>3</v>
      </c>
      <c r="B19" s="4">
        <v>104</v>
      </c>
      <c r="C19" s="6">
        <f>ROUND(100*(B19/B$22),3)</f>
        <v>31.324999999999999</v>
      </c>
      <c r="D19" s="4">
        <v>79</v>
      </c>
      <c r="E19" s="6">
        <f t="shared" si="10"/>
        <v>29.259</v>
      </c>
      <c r="F19" s="4">
        <v>361</v>
      </c>
      <c r="G19" s="6">
        <f t="shared" si="11"/>
        <v>47.19</v>
      </c>
      <c r="H19" s="4">
        <f>SUM(B8,D8,F8,H8,B19,D19,F19)</f>
        <v>1554</v>
      </c>
      <c r="I19" s="6">
        <f t="shared" si="12"/>
        <v>18.859000000000002</v>
      </c>
    </row>
    <row r="20" spans="1:9" x14ac:dyDescent="0.25">
      <c r="A20" t="s">
        <v>4</v>
      </c>
      <c r="B20" s="4">
        <v>224</v>
      </c>
      <c r="C20" s="6">
        <f>ROUND(100*(B20/B$22),3)</f>
        <v>67.47</v>
      </c>
      <c r="D20" s="4">
        <v>105</v>
      </c>
      <c r="E20" s="6">
        <f t="shared" si="10"/>
        <v>38.889000000000003</v>
      </c>
      <c r="F20" s="4">
        <v>339</v>
      </c>
      <c r="G20" s="6">
        <f t="shared" si="11"/>
        <v>44.314</v>
      </c>
      <c r="H20" s="4">
        <f>SUM(B9,D9,F9,H9,B20,D20,F20)</f>
        <v>3673</v>
      </c>
      <c r="I20" s="6">
        <f t="shared" si="12"/>
        <v>44.575000000000003</v>
      </c>
    </row>
    <row r="21" spans="1:9" x14ac:dyDescent="0.25">
      <c r="A21" t="s">
        <v>5</v>
      </c>
      <c r="B21" s="4">
        <v>0</v>
      </c>
      <c r="C21" s="6">
        <f>ROUND(100*(B21/B$22),3)</f>
        <v>0</v>
      </c>
      <c r="D21" s="4">
        <v>44</v>
      </c>
      <c r="E21" s="6">
        <f t="shared" si="10"/>
        <v>16.295999999999999</v>
      </c>
      <c r="F21" s="4">
        <v>2</v>
      </c>
      <c r="G21" s="6">
        <f t="shared" si="11"/>
        <v>0.26100000000000001</v>
      </c>
      <c r="H21" s="4">
        <f>SUM(B10,D10,F10,H10,B21,D21,F21)</f>
        <v>1195</v>
      </c>
      <c r="I21" s="6">
        <f t="shared" si="12"/>
        <v>14.502000000000001</v>
      </c>
    </row>
    <row r="22" spans="1:9" x14ac:dyDescent="0.25">
      <c r="A22" s="2" t="s">
        <v>6</v>
      </c>
      <c r="B22" s="5">
        <f t="shared" ref="B22:I22" si="13">SUM(B17:B21)</f>
        <v>332</v>
      </c>
      <c r="C22" s="7">
        <f t="shared" si="13"/>
        <v>99.998999999999995</v>
      </c>
      <c r="D22" s="5">
        <f t="shared" si="13"/>
        <v>270</v>
      </c>
      <c r="E22" s="7">
        <f t="shared" si="13"/>
        <v>100</v>
      </c>
      <c r="F22" s="5">
        <f t="shared" si="13"/>
        <v>765</v>
      </c>
      <c r="G22" s="7">
        <f t="shared" si="13"/>
        <v>100.001</v>
      </c>
      <c r="H22" s="5">
        <f t="shared" si="13"/>
        <v>8240</v>
      </c>
      <c r="I22" s="7">
        <f t="shared" si="13"/>
        <v>99.998999999999995</v>
      </c>
    </row>
    <row r="23" spans="1:9" x14ac:dyDescent="0.25">
      <c r="C23" s="8"/>
      <c r="E23" s="8"/>
      <c r="G23" s="8"/>
      <c r="I23" s="8"/>
    </row>
    <row r="24" spans="1:9" x14ac:dyDescent="0.25">
      <c r="A24" t="s">
        <v>7</v>
      </c>
      <c r="B24" s="4">
        <f t="shared" ref="B24" si="14">SUM(B19:B21)</f>
        <v>328</v>
      </c>
      <c r="C24" s="6">
        <f>100*(B24/B$22)</f>
        <v>98.795180722891558</v>
      </c>
      <c r="D24" s="4">
        <f t="shared" ref="D24" si="15">SUM(D19:D21)</f>
        <v>228</v>
      </c>
      <c r="E24" s="6">
        <f>100*(D24/D$22)</f>
        <v>84.444444444444443</v>
      </c>
      <c r="F24" s="4">
        <f t="shared" ref="F24" si="16">SUM(F19:F21)</f>
        <v>702</v>
      </c>
      <c r="G24" s="6">
        <f>100*(F24/F$22)</f>
        <v>91.764705882352942</v>
      </c>
      <c r="H24" s="4">
        <f t="shared" ref="H24" si="17">SUM(H19:H21)</f>
        <v>6422</v>
      </c>
      <c r="I24" s="6">
        <f>100*(H24/H$22)</f>
        <v>77.9368932038835</v>
      </c>
    </row>
    <row r="26" spans="1:9" x14ac:dyDescent="0.25">
      <c r="A26" s="1" t="s">
        <v>8</v>
      </c>
    </row>
    <row r="27" spans="1:9" ht="30" customHeight="1" x14ac:dyDescent="0.25">
      <c r="A27" s="35" t="s">
        <v>52</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33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116</v>
      </c>
    </row>
    <row r="2" spans="1:9" x14ac:dyDescent="0.25">
      <c r="A2" s="1" t="s">
        <v>91</v>
      </c>
    </row>
    <row r="4" spans="1:9" ht="30" customHeight="1" x14ac:dyDescent="0.25">
      <c r="A4" s="22" t="s">
        <v>84</v>
      </c>
      <c r="B4" s="36" t="s">
        <v>12</v>
      </c>
      <c r="C4" s="36"/>
      <c r="D4" s="36" t="s">
        <v>13</v>
      </c>
      <c r="E4" s="36"/>
      <c r="F4" s="36" t="s">
        <v>14</v>
      </c>
      <c r="G4" s="36"/>
      <c r="H4" s="36" t="s">
        <v>15</v>
      </c>
      <c r="I4" s="36"/>
    </row>
    <row r="5" spans="1:9" x14ac:dyDescent="0.25">
      <c r="B5" s="12" t="s">
        <v>20</v>
      </c>
      <c r="C5" s="12" t="s">
        <v>21</v>
      </c>
      <c r="D5" s="12" t="s">
        <v>20</v>
      </c>
      <c r="E5" s="12" t="s">
        <v>21</v>
      </c>
      <c r="F5" s="12" t="s">
        <v>20</v>
      </c>
      <c r="G5" s="12" t="s">
        <v>21</v>
      </c>
      <c r="H5" s="12" t="s">
        <v>20</v>
      </c>
      <c r="I5" s="12" t="s">
        <v>21</v>
      </c>
    </row>
    <row r="6" spans="1:9" x14ac:dyDescent="0.25">
      <c r="A6" t="s">
        <v>1</v>
      </c>
      <c r="B6" s="4">
        <v>87</v>
      </c>
      <c r="C6" s="6">
        <f>ROUND(100*(B6/B$11),3)</f>
        <v>9.1</v>
      </c>
      <c r="D6" s="4">
        <v>125</v>
      </c>
      <c r="E6" s="6">
        <f>ROUND(100*(D6/D$11),3)</f>
        <v>19.38</v>
      </c>
      <c r="F6" s="4">
        <v>32</v>
      </c>
      <c r="G6" s="6">
        <f>ROUND(100*(F6/F$11),3)</f>
        <v>16.754000000000001</v>
      </c>
      <c r="H6" s="4">
        <v>302</v>
      </c>
      <c r="I6" s="6">
        <f>ROUND(100*(H6/H$11),3)</f>
        <v>20.643000000000001</v>
      </c>
    </row>
    <row r="7" spans="1:9" x14ac:dyDescent="0.25">
      <c r="A7" t="s">
        <v>2</v>
      </c>
      <c r="B7" s="4">
        <v>121</v>
      </c>
      <c r="C7" s="6">
        <f>ROUND(100*(B7/B$11),3)</f>
        <v>12.657</v>
      </c>
      <c r="D7" s="4">
        <v>83</v>
      </c>
      <c r="E7" s="6">
        <f t="shared" ref="E7:E10" si="0">ROUND(100*(D7/D$11),3)</f>
        <v>12.868</v>
      </c>
      <c r="F7" s="4">
        <v>27</v>
      </c>
      <c r="G7" s="6">
        <f t="shared" ref="G7:G10" si="1">ROUND(100*(F7/F$11),3)</f>
        <v>14.135999999999999</v>
      </c>
      <c r="H7" s="4">
        <v>103</v>
      </c>
      <c r="I7" s="6">
        <f t="shared" ref="I7:I10" si="2">ROUND(100*(H7/H$11),3)</f>
        <v>7.04</v>
      </c>
    </row>
    <row r="8" spans="1:9" x14ac:dyDescent="0.25">
      <c r="A8" t="s">
        <v>3</v>
      </c>
      <c r="B8" s="4">
        <v>118</v>
      </c>
      <c r="C8" s="6">
        <f>ROUND(100*(B8/B$11),3)</f>
        <v>12.343</v>
      </c>
      <c r="D8" s="4">
        <v>76</v>
      </c>
      <c r="E8" s="6">
        <f t="shared" si="0"/>
        <v>11.782999999999999</v>
      </c>
      <c r="F8" s="4">
        <v>43</v>
      </c>
      <c r="G8" s="6">
        <f t="shared" si="1"/>
        <v>22.513000000000002</v>
      </c>
      <c r="H8" s="4">
        <v>243</v>
      </c>
      <c r="I8" s="6">
        <f t="shared" si="2"/>
        <v>16.61</v>
      </c>
    </row>
    <row r="9" spans="1:9" x14ac:dyDescent="0.25">
      <c r="A9" t="s">
        <v>4</v>
      </c>
      <c r="B9" s="4">
        <v>214</v>
      </c>
      <c r="C9" s="6">
        <f>ROUND(100*(B9/B$11),3)</f>
        <v>22.385000000000002</v>
      </c>
      <c r="D9" s="4">
        <v>322</v>
      </c>
      <c r="E9" s="6">
        <f t="shared" si="0"/>
        <v>49.921999999999997</v>
      </c>
      <c r="F9" s="4">
        <v>85</v>
      </c>
      <c r="G9" s="6">
        <f t="shared" si="1"/>
        <v>44.503</v>
      </c>
      <c r="H9" s="4">
        <v>815</v>
      </c>
      <c r="I9" s="6">
        <f t="shared" si="2"/>
        <v>55.707000000000001</v>
      </c>
    </row>
    <row r="10" spans="1:9" x14ac:dyDescent="0.25">
      <c r="A10" t="s">
        <v>5</v>
      </c>
      <c r="B10" s="4">
        <v>416</v>
      </c>
      <c r="C10" s="6">
        <f>ROUND(100*(B10/B$11),3)</f>
        <v>43.515000000000001</v>
      </c>
      <c r="D10" s="4">
        <v>39</v>
      </c>
      <c r="E10" s="6">
        <f t="shared" si="0"/>
        <v>6.0469999999999997</v>
      </c>
      <c r="F10" s="4">
        <v>4</v>
      </c>
      <c r="G10" s="6">
        <f t="shared" si="1"/>
        <v>2.0939999999999999</v>
      </c>
      <c r="H10" s="4">
        <v>0</v>
      </c>
      <c r="I10" s="6">
        <f t="shared" si="2"/>
        <v>0</v>
      </c>
    </row>
    <row r="11" spans="1:9" x14ac:dyDescent="0.25">
      <c r="A11" s="2" t="s">
        <v>6</v>
      </c>
      <c r="B11" s="5">
        <f>SUM(B6:B10)</f>
        <v>956</v>
      </c>
      <c r="C11" s="7">
        <f t="shared" ref="C11:I11" si="3">SUM(C6:C10)</f>
        <v>100</v>
      </c>
      <c r="D11" s="5">
        <f t="shared" si="3"/>
        <v>645</v>
      </c>
      <c r="E11" s="7">
        <f t="shared" si="3"/>
        <v>100</v>
      </c>
      <c r="F11" s="5">
        <f t="shared" si="3"/>
        <v>191</v>
      </c>
      <c r="G11" s="7">
        <f t="shared" si="3"/>
        <v>100</v>
      </c>
      <c r="H11" s="5">
        <f t="shared" si="3"/>
        <v>1463</v>
      </c>
      <c r="I11" s="7">
        <f t="shared" si="3"/>
        <v>100</v>
      </c>
    </row>
    <row r="12" spans="1:9" x14ac:dyDescent="0.25">
      <c r="C12" s="8"/>
      <c r="E12" s="8"/>
      <c r="G12" s="8"/>
      <c r="I12" s="8"/>
    </row>
    <row r="13" spans="1:9" x14ac:dyDescent="0.25">
      <c r="A13" t="s">
        <v>7</v>
      </c>
      <c r="B13" s="4">
        <f>SUM(B8:B10)</f>
        <v>748</v>
      </c>
      <c r="C13" s="6">
        <f>100*(B13/B$11)</f>
        <v>78.242677824267787</v>
      </c>
      <c r="D13" s="4">
        <f t="shared" ref="D13" si="4">SUM(D8:D10)</f>
        <v>437</v>
      </c>
      <c r="E13" s="6">
        <f t="shared" ref="E13" si="5">100*(D13/D$11)</f>
        <v>67.751937984496124</v>
      </c>
      <c r="F13" s="4">
        <f t="shared" ref="F13" si="6">SUM(F8:F10)</f>
        <v>132</v>
      </c>
      <c r="G13" s="6">
        <f t="shared" ref="G13" si="7">100*(F13/F$11)</f>
        <v>69.109947643979055</v>
      </c>
      <c r="H13" s="4">
        <f t="shared" ref="H13" si="8">SUM(H8:H10)</f>
        <v>1058</v>
      </c>
      <c r="I13" s="6">
        <f t="shared" ref="I13" si="9">100*(H13/H$11)</f>
        <v>72.31715652768284</v>
      </c>
    </row>
    <row r="15" spans="1:9" ht="30" customHeight="1" x14ac:dyDescent="0.25">
      <c r="B15" s="36" t="s">
        <v>16</v>
      </c>
      <c r="C15" s="36"/>
      <c r="D15" s="36" t="s">
        <v>17</v>
      </c>
      <c r="E15" s="36"/>
      <c r="F15" s="36" t="s">
        <v>18</v>
      </c>
      <c r="G15" s="36"/>
      <c r="H15" s="36" t="s">
        <v>19</v>
      </c>
      <c r="I15" s="36"/>
    </row>
    <row r="16" spans="1:9" x14ac:dyDescent="0.25">
      <c r="B16" s="12" t="s">
        <v>20</v>
      </c>
      <c r="C16" s="12" t="s">
        <v>21</v>
      </c>
      <c r="D16" s="12" t="s">
        <v>20</v>
      </c>
      <c r="E16" s="12" t="s">
        <v>21</v>
      </c>
      <c r="F16" s="12" t="s">
        <v>20</v>
      </c>
      <c r="G16" s="12" t="s">
        <v>21</v>
      </c>
      <c r="H16" s="12" t="s">
        <v>20</v>
      </c>
      <c r="I16" s="12" t="s">
        <v>21</v>
      </c>
    </row>
    <row r="17" spans="1:9" x14ac:dyDescent="0.25">
      <c r="A17" t="s">
        <v>1</v>
      </c>
      <c r="B17" s="4">
        <v>9</v>
      </c>
      <c r="C17" s="6">
        <f>ROUND(100*(B17/B$22),3)</f>
        <v>2.5569999999999999</v>
      </c>
      <c r="D17" s="4">
        <v>5</v>
      </c>
      <c r="E17" s="6">
        <f>ROUND(100*(D17/D$22),3)</f>
        <v>2.4390000000000001</v>
      </c>
      <c r="F17" s="4">
        <v>16</v>
      </c>
      <c r="G17" s="6">
        <f>ROUND(100*(F17/F$22),3)</f>
        <v>12.03</v>
      </c>
      <c r="H17" s="4">
        <f>SUM(B6,D6,F6,H6,B17,D17,F17)</f>
        <v>576</v>
      </c>
      <c r="I17" s="6">
        <f>ROUND(100*(H17/H$22),3)</f>
        <v>14.601000000000001</v>
      </c>
    </row>
    <row r="18" spans="1:9" x14ac:dyDescent="0.25">
      <c r="A18" t="s">
        <v>2</v>
      </c>
      <c r="B18" s="4">
        <v>1</v>
      </c>
      <c r="C18" s="6">
        <f>ROUND(100*(B18/B$22),3)</f>
        <v>0.28399999999999997</v>
      </c>
      <c r="D18" s="4">
        <v>6</v>
      </c>
      <c r="E18" s="6">
        <f t="shared" ref="E18:E21" si="10">ROUND(100*(D18/D$22),3)</f>
        <v>2.927</v>
      </c>
      <c r="F18" s="4">
        <v>14</v>
      </c>
      <c r="G18" s="6">
        <f t="shared" ref="G18:G21" si="11">ROUND(100*(F18/F$22),3)</f>
        <v>10.526</v>
      </c>
      <c r="H18" s="4">
        <f>SUM(B7,D7,F7,H7,B18,D18,F18)</f>
        <v>355</v>
      </c>
      <c r="I18" s="6">
        <f t="shared" ref="I18:I21" si="12">ROUND(100*(H18/H$22),3)</f>
        <v>8.9990000000000006</v>
      </c>
    </row>
    <row r="19" spans="1:9" x14ac:dyDescent="0.25">
      <c r="A19" t="s">
        <v>3</v>
      </c>
      <c r="B19" s="4">
        <v>81</v>
      </c>
      <c r="C19" s="6">
        <f>ROUND(100*(B19/B$22),3)</f>
        <v>23.010999999999999</v>
      </c>
      <c r="D19" s="4">
        <v>58</v>
      </c>
      <c r="E19" s="6">
        <f t="shared" si="10"/>
        <v>28.292999999999999</v>
      </c>
      <c r="F19" s="4">
        <v>23</v>
      </c>
      <c r="G19" s="6">
        <f t="shared" si="11"/>
        <v>17.292999999999999</v>
      </c>
      <c r="H19" s="4">
        <f>SUM(B8,D8,F8,H8,B19,D19,F19)</f>
        <v>642</v>
      </c>
      <c r="I19" s="6">
        <f t="shared" si="12"/>
        <v>16.274000000000001</v>
      </c>
    </row>
    <row r="20" spans="1:9" x14ac:dyDescent="0.25">
      <c r="A20" t="s">
        <v>4</v>
      </c>
      <c r="B20" s="4">
        <v>260</v>
      </c>
      <c r="C20" s="6">
        <f>ROUND(100*(B20/B$22),3)</f>
        <v>73.864000000000004</v>
      </c>
      <c r="D20" s="4">
        <v>49</v>
      </c>
      <c r="E20" s="6">
        <f t="shared" si="10"/>
        <v>23.902000000000001</v>
      </c>
      <c r="F20" s="4">
        <v>78</v>
      </c>
      <c r="G20" s="6">
        <f t="shared" si="11"/>
        <v>58.646999999999998</v>
      </c>
      <c r="H20" s="4">
        <f>SUM(B9,D9,F9,H9,B20,D20,F20)</f>
        <v>1823</v>
      </c>
      <c r="I20" s="6">
        <f t="shared" si="12"/>
        <v>46.21</v>
      </c>
    </row>
    <row r="21" spans="1:9" x14ac:dyDescent="0.25">
      <c r="A21" t="s">
        <v>5</v>
      </c>
      <c r="B21" s="4">
        <v>1</v>
      </c>
      <c r="C21" s="6">
        <f>ROUND(100*(B21/B$22),3)</f>
        <v>0.28399999999999997</v>
      </c>
      <c r="D21" s="4">
        <v>87</v>
      </c>
      <c r="E21" s="6">
        <f t="shared" si="10"/>
        <v>42.439</v>
      </c>
      <c r="F21" s="4">
        <v>2</v>
      </c>
      <c r="G21" s="6">
        <f t="shared" si="11"/>
        <v>1.504</v>
      </c>
      <c r="H21" s="4">
        <f>SUM(B10,D10,F10,H10,B21,D21,F21)</f>
        <v>549</v>
      </c>
      <c r="I21" s="6">
        <f t="shared" si="12"/>
        <v>13.916</v>
      </c>
    </row>
    <row r="22" spans="1:9" x14ac:dyDescent="0.25">
      <c r="A22" s="2" t="s">
        <v>6</v>
      </c>
      <c r="B22" s="5">
        <f t="shared" ref="B22:I22" si="13">SUM(B17:B21)</f>
        <v>352</v>
      </c>
      <c r="C22" s="7">
        <f t="shared" si="13"/>
        <v>100.00000000000001</v>
      </c>
      <c r="D22" s="5">
        <f t="shared" si="13"/>
        <v>205</v>
      </c>
      <c r="E22" s="7">
        <f t="shared" si="13"/>
        <v>100</v>
      </c>
      <c r="F22" s="5">
        <f t="shared" si="13"/>
        <v>133</v>
      </c>
      <c r="G22" s="7">
        <f t="shared" si="13"/>
        <v>100</v>
      </c>
      <c r="H22" s="5">
        <f t="shared" si="13"/>
        <v>3945</v>
      </c>
      <c r="I22" s="7">
        <f t="shared" si="13"/>
        <v>100</v>
      </c>
    </row>
    <row r="23" spans="1:9" x14ac:dyDescent="0.25">
      <c r="C23" s="8"/>
      <c r="E23" s="8"/>
      <c r="G23" s="8"/>
      <c r="I23" s="8"/>
    </row>
    <row r="24" spans="1:9" x14ac:dyDescent="0.25">
      <c r="A24" t="s">
        <v>7</v>
      </c>
      <c r="B24" s="4">
        <f t="shared" ref="B24" si="14">SUM(B19:B21)</f>
        <v>342</v>
      </c>
      <c r="C24" s="6">
        <f>100*(B24/B$22)</f>
        <v>97.159090909090907</v>
      </c>
      <c r="D24" s="4">
        <f t="shared" ref="D24" si="15">SUM(D19:D21)</f>
        <v>194</v>
      </c>
      <c r="E24" s="6">
        <f>100*(D24/D$22)</f>
        <v>94.634146341463406</v>
      </c>
      <c r="F24" s="4">
        <f t="shared" ref="F24" si="16">SUM(F19:F21)</f>
        <v>103</v>
      </c>
      <c r="G24" s="6">
        <f>100*(F24/F$22)</f>
        <v>77.443609022556387</v>
      </c>
      <c r="H24" s="4">
        <f t="shared" ref="H24" si="17">SUM(H19:H21)</f>
        <v>3014</v>
      </c>
      <c r="I24" s="6">
        <f>100*(H24/H$22)</f>
        <v>76.400506970849179</v>
      </c>
    </row>
    <row r="26" spans="1:9" x14ac:dyDescent="0.25">
      <c r="A26" s="1" t="s">
        <v>8</v>
      </c>
    </row>
    <row r="27" spans="1:9" ht="30" customHeight="1" x14ac:dyDescent="0.25">
      <c r="A27" s="35" t="s">
        <v>52</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34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116</v>
      </c>
    </row>
    <row r="2" spans="1:9" x14ac:dyDescent="0.25">
      <c r="A2" s="1" t="s">
        <v>91</v>
      </c>
    </row>
    <row r="4" spans="1:9" ht="30" customHeight="1" x14ac:dyDescent="0.25">
      <c r="A4" s="9" t="s">
        <v>85</v>
      </c>
      <c r="B4" s="36" t="s">
        <v>12</v>
      </c>
      <c r="C4" s="36"/>
      <c r="D4" s="36" t="s">
        <v>13</v>
      </c>
      <c r="E4" s="36"/>
      <c r="F4" s="36" t="s">
        <v>14</v>
      </c>
      <c r="G4" s="36"/>
      <c r="H4" s="36" t="s">
        <v>15</v>
      </c>
      <c r="I4" s="36"/>
    </row>
    <row r="5" spans="1:9" x14ac:dyDescent="0.25">
      <c r="B5" s="12" t="s">
        <v>20</v>
      </c>
      <c r="C5" s="12" t="s">
        <v>21</v>
      </c>
      <c r="D5" s="12" t="s">
        <v>20</v>
      </c>
      <c r="E5" s="12" t="s">
        <v>21</v>
      </c>
      <c r="F5" s="12" t="s">
        <v>20</v>
      </c>
      <c r="G5" s="12" t="s">
        <v>21</v>
      </c>
      <c r="H5" s="12" t="s">
        <v>20</v>
      </c>
      <c r="I5" s="12" t="s">
        <v>21</v>
      </c>
    </row>
    <row r="6" spans="1:9" x14ac:dyDescent="0.25">
      <c r="A6" t="s">
        <v>1</v>
      </c>
      <c r="B6" s="4">
        <v>551</v>
      </c>
      <c r="C6" s="6">
        <f>ROUND(100*(B6/B$11),3)</f>
        <v>8.202</v>
      </c>
      <c r="D6" s="4">
        <v>407</v>
      </c>
      <c r="E6" s="6">
        <f>ROUND(100*(D6/D$11),3)</f>
        <v>18.885999999999999</v>
      </c>
      <c r="F6" s="4">
        <v>101</v>
      </c>
      <c r="G6" s="6">
        <f>ROUND(100*(F6/F$11),3)</f>
        <v>21.263000000000002</v>
      </c>
      <c r="H6" s="4">
        <v>327</v>
      </c>
      <c r="I6" s="6">
        <f>ROUND(100*(H6/H$11),3)</f>
        <v>15.048</v>
      </c>
    </row>
    <row r="7" spans="1:9" x14ac:dyDescent="0.25">
      <c r="A7" t="s">
        <v>2</v>
      </c>
      <c r="B7" s="4">
        <v>352</v>
      </c>
      <c r="C7" s="6">
        <f>ROUND(100*(B7/B$11),3)</f>
        <v>5.24</v>
      </c>
      <c r="D7" s="4">
        <v>232</v>
      </c>
      <c r="E7" s="6">
        <f t="shared" ref="E7:E10" si="0">ROUND(100*(D7/D$11),3)</f>
        <v>10.766</v>
      </c>
      <c r="F7" s="4">
        <v>95</v>
      </c>
      <c r="G7" s="6">
        <f t="shared" ref="G7:G10" si="1">ROUND(100*(F7/F$11),3)</f>
        <v>20</v>
      </c>
      <c r="H7" s="4">
        <v>140</v>
      </c>
      <c r="I7" s="6">
        <f t="shared" ref="I7:I10" si="2">ROUND(100*(H7/H$11),3)</f>
        <v>6.4429999999999996</v>
      </c>
    </row>
    <row r="8" spans="1:9" x14ac:dyDescent="0.25">
      <c r="A8" t="s">
        <v>3</v>
      </c>
      <c r="B8" s="4">
        <v>566</v>
      </c>
      <c r="C8" s="6">
        <f>ROUND(100*(B8/B$11),3)</f>
        <v>8.4250000000000007</v>
      </c>
      <c r="D8" s="4">
        <v>259</v>
      </c>
      <c r="E8" s="6">
        <f t="shared" si="0"/>
        <v>12.019</v>
      </c>
      <c r="F8" s="4">
        <v>101</v>
      </c>
      <c r="G8" s="6">
        <f t="shared" si="1"/>
        <v>21.263000000000002</v>
      </c>
      <c r="H8" s="4">
        <v>262</v>
      </c>
      <c r="I8" s="6">
        <f t="shared" si="2"/>
        <v>12.057</v>
      </c>
    </row>
    <row r="9" spans="1:9" x14ac:dyDescent="0.25">
      <c r="A9" t="s">
        <v>4</v>
      </c>
      <c r="B9" s="4">
        <v>1347</v>
      </c>
      <c r="C9" s="6">
        <f>ROUND(100*(B9/B$11),3)</f>
        <v>20.050999999999998</v>
      </c>
      <c r="D9" s="4">
        <v>941</v>
      </c>
      <c r="E9" s="6">
        <f t="shared" si="0"/>
        <v>43.665999999999997</v>
      </c>
      <c r="F9" s="4">
        <v>173</v>
      </c>
      <c r="G9" s="6">
        <f t="shared" si="1"/>
        <v>36.420999999999999</v>
      </c>
      <c r="H9" s="4">
        <v>1444</v>
      </c>
      <c r="I9" s="6">
        <f t="shared" si="2"/>
        <v>66.451999999999998</v>
      </c>
    </row>
    <row r="10" spans="1:9" x14ac:dyDescent="0.25">
      <c r="A10" t="s">
        <v>5</v>
      </c>
      <c r="B10" s="4">
        <v>3902</v>
      </c>
      <c r="C10" s="6">
        <f>ROUND(100*(B10/B$11),3)</f>
        <v>58.082999999999998</v>
      </c>
      <c r="D10" s="4">
        <v>316</v>
      </c>
      <c r="E10" s="6">
        <f t="shared" si="0"/>
        <v>14.664</v>
      </c>
      <c r="F10" s="4">
        <v>5</v>
      </c>
      <c r="G10" s="6">
        <f t="shared" si="1"/>
        <v>1.0529999999999999</v>
      </c>
      <c r="H10" s="4">
        <v>0</v>
      </c>
      <c r="I10" s="6">
        <f t="shared" si="2"/>
        <v>0</v>
      </c>
    </row>
    <row r="11" spans="1:9" x14ac:dyDescent="0.25">
      <c r="A11" s="2" t="s">
        <v>6</v>
      </c>
      <c r="B11" s="5">
        <f>SUM(B6:B10)</f>
        <v>6718</v>
      </c>
      <c r="C11" s="7">
        <f t="shared" ref="C11:I11" si="3">SUM(C6:C10)</f>
        <v>100.001</v>
      </c>
      <c r="D11" s="5">
        <f t="shared" si="3"/>
        <v>2155</v>
      </c>
      <c r="E11" s="7">
        <f t="shared" si="3"/>
        <v>100.00099999999999</v>
      </c>
      <c r="F11" s="5">
        <f t="shared" si="3"/>
        <v>475</v>
      </c>
      <c r="G11" s="7">
        <f t="shared" si="3"/>
        <v>100</v>
      </c>
      <c r="H11" s="5">
        <f t="shared" si="3"/>
        <v>2173</v>
      </c>
      <c r="I11" s="7">
        <f t="shared" si="3"/>
        <v>100</v>
      </c>
    </row>
    <row r="12" spans="1:9" x14ac:dyDescent="0.25">
      <c r="C12" s="8"/>
      <c r="E12" s="8"/>
      <c r="G12" s="8"/>
      <c r="I12" s="8"/>
    </row>
    <row r="13" spans="1:9" x14ac:dyDescent="0.25">
      <c r="A13" t="s">
        <v>7</v>
      </c>
      <c r="B13" s="4">
        <f>SUM(B8:B10)</f>
        <v>5815</v>
      </c>
      <c r="C13" s="6">
        <f>100*(B13/B$11)</f>
        <v>86.558499553438523</v>
      </c>
      <c r="D13" s="4">
        <f t="shared" ref="D13" si="4">SUM(D8:D10)</f>
        <v>1516</v>
      </c>
      <c r="E13" s="6">
        <f t="shared" ref="E13" si="5">100*(D13/D$11)</f>
        <v>70.348027842227381</v>
      </c>
      <c r="F13" s="4">
        <f t="shared" ref="F13" si="6">SUM(F8:F10)</f>
        <v>279</v>
      </c>
      <c r="G13" s="6">
        <f t="shared" ref="G13" si="7">100*(F13/F$11)</f>
        <v>58.73684210526315</v>
      </c>
      <c r="H13" s="4">
        <f t="shared" ref="H13" si="8">SUM(H8:H10)</f>
        <v>1706</v>
      </c>
      <c r="I13" s="6">
        <f t="shared" ref="I13" si="9">100*(H13/H$11)</f>
        <v>78.508973768982969</v>
      </c>
    </row>
    <row r="15" spans="1:9" ht="30" customHeight="1" x14ac:dyDescent="0.25">
      <c r="B15" s="36" t="s">
        <v>16</v>
      </c>
      <c r="C15" s="36"/>
      <c r="D15" s="36" t="s">
        <v>17</v>
      </c>
      <c r="E15" s="36"/>
      <c r="F15" s="36" t="s">
        <v>18</v>
      </c>
      <c r="G15" s="36"/>
      <c r="H15" s="36" t="s">
        <v>19</v>
      </c>
      <c r="I15" s="36"/>
    </row>
    <row r="16" spans="1:9" x14ac:dyDescent="0.25">
      <c r="B16" s="12" t="s">
        <v>20</v>
      </c>
      <c r="C16" s="12" t="s">
        <v>21</v>
      </c>
      <c r="D16" s="12" t="s">
        <v>20</v>
      </c>
      <c r="E16" s="12" t="s">
        <v>21</v>
      </c>
      <c r="F16" s="12" t="s">
        <v>20</v>
      </c>
      <c r="G16" s="12" t="s">
        <v>21</v>
      </c>
      <c r="H16" s="12" t="s">
        <v>20</v>
      </c>
      <c r="I16" s="12" t="s">
        <v>21</v>
      </c>
    </row>
    <row r="17" spans="1:9" x14ac:dyDescent="0.25">
      <c r="A17" t="s">
        <v>1</v>
      </c>
      <c r="B17" s="4">
        <v>2</v>
      </c>
      <c r="C17" s="6">
        <f>ROUND(100*(B17/B$22),3)</f>
        <v>0.154</v>
      </c>
      <c r="D17" s="4">
        <v>10</v>
      </c>
      <c r="E17" s="6">
        <f>ROUND(100*(D17/D$22),3)</f>
        <v>1.645</v>
      </c>
      <c r="F17" s="4">
        <v>34</v>
      </c>
      <c r="G17" s="6">
        <f>ROUND(100*(F17/F$22),3)</f>
        <v>19.209</v>
      </c>
      <c r="H17" s="4">
        <f>SUM(B6,D6,F6,H6,B17,D17,F17)</f>
        <v>1432</v>
      </c>
      <c r="I17" s="6">
        <f>ROUND(100*(H17/H$22),3)</f>
        <v>10.525</v>
      </c>
    </row>
    <row r="18" spans="1:9" x14ac:dyDescent="0.25">
      <c r="A18" t="s">
        <v>2</v>
      </c>
      <c r="B18" s="4">
        <v>1</v>
      </c>
      <c r="C18" s="6">
        <f>ROUND(100*(B18/B$22),3)</f>
        <v>7.6999999999999999E-2</v>
      </c>
      <c r="D18" s="4">
        <v>41</v>
      </c>
      <c r="E18" s="6">
        <f t="shared" ref="E18:E21" si="10">ROUND(100*(D18/D$22),3)</f>
        <v>6.7430000000000003</v>
      </c>
      <c r="F18" s="4">
        <v>29</v>
      </c>
      <c r="G18" s="6">
        <f t="shared" ref="G18:G21" si="11">ROUND(100*(F18/F$22),3)</f>
        <v>16.384</v>
      </c>
      <c r="H18" s="4">
        <f>SUM(B7,D7,F7,H7,B18,D18,F18)</f>
        <v>890</v>
      </c>
      <c r="I18" s="6">
        <f t="shared" ref="I18:I21" si="12">ROUND(100*(H18/H$22),3)</f>
        <v>6.5410000000000004</v>
      </c>
    </row>
    <row r="19" spans="1:9" x14ac:dyDescent="0.25">
      <c r="A19" t="s">
        <v>3</v>
      </c>
      <c r="B19" s="4">
        <v>346</v>
      </c>
      <c r="C19" s="6">
        <f>ROUND(100*(B19/B$22),3)</f>
        <v>26.614999999999998</v>
      </c>
      <c r="D19" s="4">
        <v>88</v>
      </c>
      <c r="E19" s="6">
        <f t="shared" si="10"/>
        <v>14.474</v>
      </c>
      <c r="F19" s="4">
        <v>32</v>
      </c>
      <c r="G19" s="6">
        <f t="shared" si="11"/>
        <v>18.079000000000001</v>
      </c>
      <c r="H19" s="4">
        <f>SUM(B8,D8,F8,H8,B19,D19,F19)</f>
        <v>1654</v>
      </c>
      <c r="I19" s="6">
        <f t="shared" si="12"/>
        <v>12.156000000000001</v>
      </c>
    </row>
    <row r="20" spans="1:9" x14ac:dyDescent="0.25">
      <c r="A20" t="s">
        <v>4</v>
      </c>
      <c r="B20" s="4">
        <v>941</v>
      </c>
      <c r="C20" s="6">
        <f>ROUND(100*(B20/B$22),3)</f>
        <v>72.385000000000005</v>
      </c>
      <c r="D20" s="4">
        <v>387</v>
      </c>
      <c r="E20" s="6">
        <f t="shared" si="10"/>
        <v>63.651000000000003</v>
      </c>
      <c r="F20" s="4">
        <v>74</v>
      </c>
      <c r="G20" s="6">
        <f t="shared" si="11"/>
        <v>41.808</v>
      </c>
      <c r="H20" s="4">
        <f>SUM(B9,D9,F9,H9,B20,D20,F20)</f>
        <v>5307</v>
      </c>
      <c r="I20" s="6">
        <f t="shared" si="12"/>
        <v>39.005000000000003</v>
      </c>
    </row>
    <row r="21" spans="1:9" x14ac:dyDescent="0.25">
      <c r="A21" t="s">
        <v>5</v>
      </c>
      <c r="B21" s="4">
        <v>10</v>
      </c>
      <c r="C21" s="6">
        <f>ROUND(100*(B21/B$22),3)</f>
        <v>0.76900000000000002</v>
      </c>
      <c r="D21" s="4">
        <v>82</v>
      </c>
      <c r="E21" s="6">
        <f t="shared" si="10"/>
        <v>13.487</v>
      </c>
      <c r="F21" s="4">
        <v>8</v>
      </c>
      <c r="G21" s="6">
        <f t="shared" si="11"/>
        <v>4.5199999999999996</v>
      </c>
      <c r="H21" s="4">
        <f>SUM(B10,D10,F10,H10,B21,D21,F21)</f>
        <v>4323</v>
      </c>
      <c r="I21" s="6">
        <f t="shared" si="12"/>
        <v>31.773</v>
      </c>
    </row>
    <row r="22" spans="1:9" x14ac:dyDescent="0.25">
      <c r="A22" s="2" t="s">
        <v>6</v>
      </c>
      <c r="B22" s="5">
        <f t="shared" ref="B22:I22" si="13">SUM(B17:B21)</f>
        <v>1300</v>
      </c>
      <c r="C22" s="7">
        <f t="shared" si="13"/>
        <v>100.00000000000001</v>
      </c>
      <c r="D22" s="5">
        <f t="shared" si="13"/>
        <v>608</v>
      </c>
      <c r="E22" s="7">
        <f t="shared" si="13"/>
        <v>100</v>
      </c>
      <c r="F22" s="5">
        <f t="shared" si="13"/>
        <v>177</v>
      </c>
      <c r="G22" s="7">
        <f t="shared" si="13"/>
        <v>100</v>
      </c>
      <c r="H22" s="5">
        <f t="shared" si="13"/>
        <v>13606</v>
      </c>
      <c r="I22" s="7">
        <f t="shared" si="13"/>
        <v>100</v>
      </c>
    </row>
    <row r="23" spans="1:9" x14ac:dyDescent="0.25">
      <c r="C23" s="8"/>
      <c r="E23" s="8"/>
      <c r="G23" s="8"/>
      <c r="I23" s="8"/>
    </row>
    <row r="24" spans="1:9" x14ac:dyDescent="0.25">
      <c r="A24" t="s">
        <v>7</v>
      </c>
      <c r="B24" s="4">
        <f t="shared" ref="B24" si="14">SUM(B19:B21)</f>
        <v>1297</v>
      </c>
      <c r="C24" s="6">
        <f>100*(B24/B$22)</f>
        <v>99.769230769230759</v>
      </c>
      <c r="D24" s="4">
        <f t="shared" ref="D24" si="15">SUM(D19:D21)</f>
        <v>557</v>
      </c>
      <c r="E24" s="6">
        <f>100*(D24/D$22)</f>
        <v>91.61184210526315</v>
      </c>
      <c r="F24" s="4">
        <f t="shared" ref="F24" si="16">SUM(F19:F21)</f>
        <v>114</v>
      </c>
      <c r="G24" s="6">
        <f>100*(F24/F$22)</f>
        <v>64.406779661016941</v>
      </c>
      <c r="H24" s="4">
        <f t="shared" ref="H24" si="17">SUM(H19:H21)</f>
        <v>11284</v>
      </c>
      <c r="I24" s="6">
        <f>100*(H24/H$22)</f>
        <v>82.933999706012045</v>
      </c>
    </row>
    <row r="26" spans="1:9" x14ac:dyDescent="0.25">
      <c r="A26" s="1" t="s">
        <v>8</v>
      </c>
    </row>
    <row r="27" spans="1:9" ht="30" customHeight="1" x14ac:dyDescent="0.25">
      <c r="A27" s="35" t="s">
        <v>52</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35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116</v>
      </c>
    </row>
    <row r="2" spans="1:9" x14ac:dyDescent="0.25">
      <c r="A2" s="1" t="s">
        <v>91</v>
      </c>
    </row>
    <row r="4" spans="1:9" ht="30" customHeight="1" x14ac:dyDescent="0.25">
      <c r="A4" s="9" t="s">
        <v>88</v>
      </c>
      <c r="B4" s="36" t="s">
        <v>12</v>
      </c>
      <c r="C4" s="36"/>
      <c r="D4" s="36" t="s">
        <v>13</v>
      </c>
      <c r="E4" s="36"/>
      <c r="F4" s="36" t="s">
        <v>14</v>
      </c>
      <c r="G4" s="36"/>
      <c r="H4" s="36" t="s">
        <v>15</v>
      </c>
      <c r="I4" s="36"/>
    </row>
    <row r="5" spans="1:9" x14ac:dyDescent="0.25">
      <c r="B5" s="12" t="s">
        <v>20</v>
      </c>
      <c r="C5" s="12" t="s">
        <v>21</v>
      </c>
      <c r="D5" s="12" t="s">
        <v>20</v>
      </c>
      <c r="E5" s="12" t="s">
        <v>21</v>
      </c>
      <c r="F5" s="12" t="s">
        <v>20</v>
      </c>
      <c r="G5" s="12" t="s">
        <v>21</v>
      </c>
      <c r="H5" s="12" t="s">
        <v>20</v>
      </c>
      <c r="I5" s="12" t="s">
        <v>21</v>
      </c>
    </row>
    <row r="6" spans="1:9" x14ac:dyDescent="0.25">
      <c r="A6" t="s">
        <v>1</v>
      </c>
      <c r="B6" s="4">
        <v>2068</v>
      </c>
      <c r="C6" s="6">
        <f>ROUND(100*(B6/B$11),3)</f>
        <v>5.3159999999999998</v>
      </c>
      <c r="D6" s="4">
        <v>877</v>
      </c>
      <c r="E6" s="6">
        <f>ROUND(100*(D6/D$11),3)</f>
        <v>3.8220000000000001</v>
      </c>
      <c r="F6" s="4">
        <v>201</v>
      </c>
      <c r="G6" s="6">
        <f>ROUND(100*(F6/F$11),3)</f>
        <v>6.5640000000000001</v>
      </c>
      <c r="H6" s="4">
        <v>1203</v>
      </c>
      <c r="I6" s="6">
        <f>ROUND(100*(H6/H$11),3)</f>
        <v>6.1050000000000004</v>
      </c>
    </row>
    <row r="7" spans="1:9" x14ac:dyDescent="0.25">
      <c r="A7" t="s">
        <v>2</v>
      </c>
      <c r="B7" s="4">
        <v>1974</v>
      </c>
      <c r="C7" s="6">
        <f>ROUND(100*(B7/B$11),3)</f>
        <v>5.0739999999999998</v>
      </c>
      <c r="D7" s="4">
        <v>857</v>
      </c>
      <c r="E7" s="6">
        <f t="shared" ref="E7:E10" si="0">ROUND(100*(D7/D$11),3)</f>
        <v>3.7349999999999999</v>
      </c>
      <c r="F7" s="4">
        <v>280</v>
      </c>
      <c r="G7" s="6">
        <f t="shared" ref="G7:G10" si="1">ROUND(100*(F7/F$11),3)</f>
        <v>9.1440000000000001</v>
      </c>
      <c r="H7" s="4">
        <v>475</v>
      </c>
      <c r="I7" s="6">
        <f t="shared" ref="I7:I10" si="2">ROUND(100*(H7/H$11),3)</f>
        <v>2.411</v>
      </c>
    </row>
    <row r="8" spans="1:9" x14ac:dyDescent="0.25">
      <c r="A8" t="s">
        <v>3</v>
      </c>
      <c r="B8" s="4">
        <v>3427</v>
      </c>
      <c r="C8" s="6">
        <f>ROUND(100*(B8/B$11),3)</f>
        <v>8.8089999999999993</v>
      </c>
      <c r="D8" s="4">
        <v>1382</v>
      </c>
      <c r="E8" s="6">
        <f t="shared" si="0"/>
        <v>6.0220000000000002</v>
      </c>
      <c r="F8" s="4">
        <v>332</v>
      </c>
      <c r="G8" s="6">
        <f t="shared" si="1"/>
        <v>10.843</v>
      </c>
      <c r="H8" s="4">
        <v>552</v>
      </c>
      <c r="I8" s="6">
        <f t="shared" si="2"/>
        <v>2.8010000000000002</v>
      </c>
    </row>
    <row r="9" spans="1:9" x14ac:dyDescent="0.25">
      <c r="A9" t="s">
        <v>4</v>
      </c>
      <c r="B9" s="4">
        <v>9944</v>
      </c>
      <c r="C9" s="6">
        <f>ROUND(100*(B9/B$11),3)</f>
        <v>25.562000000000001</v>
      </c>
      <c r="D9" s="4">
        <v>18277</v>
      </c>
      <c r="E9" s="6">
        <f t="shared" si="0"/>
        <v>79.644999999999996</v>
      </c>
      <c r="F9" s="4">
        <v>2197</v>
      </c>
      <c r="G9" s="6">
        <f t="shared" si="1"/>
        <v>71.75</v>
      </c>
      <c r="H9" s="4">
        <v>17475</v>
      </c>
      <c r="I9" s="6">
        <f t="shared" si="2"/>
        <v>88.683000000000007</v>
      </c>
    </row>
    <row r="10" spans="1:9" x14ac:dyDescent="0.25">
      <c r="A10" t="s">
        <v>5</v>
      </c>
      <c r="B10" s="4">
        <v>21489</v>
      </c>
      <c r="C10" s="6">
        <f>ROUND(100*(B10/B$11),3)</f>
        <v>55.238999999999997</v>
      </c>
      <c r="D10" s="4">
        <v>1555</v>
      </c>
      <c r="E10" s="6">
        <f t="shared" si="0"/>
        <v>6.7759999999999998</v>
      </c>
      <c r="F10" s="4">
        <v>52</v>
      </c>
      <c r="G10" s="6">
        <f t="shared" si="1"/>
        <v>1.698</v>
      </c>
      <c r="H10" s="4">
        <v>0</v>
      </c>
      <c r="I10" s="6">
        <f t="shared" si="2"/>
        <v>0</v>
      </c>
    </row>
    <row r="11" spans="1:9" x14ac:dyDescent="0.25">
      <c r="A11" s="2" t="s">
        <v>6</v>
      </c>
      <c r="B11" s="5">
        <f>SUM(B6:B10)</f>
        <v>38902</v>
      </c>
      <c r="C11" s="7">
        <f t="shared" ref="C11:I11" si="3">SUM(C6:C10)</f>
        <v>100</v>
      </c>
      <c r="D11" s="5">
        <f t="shared" si="3"/>
        <v>22948</v>
      </c>
      <c r="E11" s="7">
        <f t="shared" si="3"/>
        <v>99.999999999999986</v>
      </c>
      <c r="F11" s="5">
        <f t="shared" si="3"/>
        <v>3062</v>
      </c>
      <c r="G11" s="7">
        <f t="shared" si="3"/>
        <v>99.998999999999995</v>
      </c>
      <c r="H11" s="5">
        <f t="shared" si="3"/>
        <v>19705</v>
      </c>
      <c r="I11" s="7">
        <f t="shared" si="3"/>
        <v>100</v>
      </c>
    </row>
    <row r="12" spans="1:9" x14ac:dyDescent="0.25">
      <c r="C12" s="8"/>
      <c r="E12" s="8"/>
      <c r="G12" s="8"/>
      <c r="I12" s="8"/>
    </row>
    <row r="13" spans="1:9" x14ac:dyDescent="0.25">
      <c r="A13" t="s">
        <v>7</v>
      </c>
      <c r="B13" s="4">
        <f>SUM(B8:B10)</f>
        <v>34860</v>
      </c>
      <c r="C13" s="6">
        <f>100*(B13/B$11)</f>
        <v>89.609788699809783</v>
      </c>
      <c r="D13" s="4">
        <f t="shared" ref="D13" si="4">SUM(D8:D10)</f>
        <v>21214</v>
      </c>
      <c r="E13" s="6">
        <f t="shared" ref="E13" si="5">100*(D13/D$11)</f>
        <v>92.443785950845395</v>
      </c>
      <c r="F13" s="4">
        <f t="shared" ref="F13" si="6">SUM(F8:F10)</f>
        <v>2581</v>
      </c>
      <c r="G13" s="6">
        <f t="shared" ref="G13" si="7">100*(F13/F$11)</f>
        <v>84.291312867406916</v>
      </c>
      <c r="H13" s="4">
        <f t="shared" ref="H13" si="8">SUM(H8:H10)</f>
        <v>18027</v>
      </c>
      <c r="I13" s="6">
        <f t="shared" ref="I13" si="9">100*(H13/H$11)</f>
        <v>91.484394823648813</v>
      </c>
    </row>
    <row r="15" spans="1:9" ht="30" customHeight="1" x14ac:dyDescent="0.25">
      <c r="B15" s="36" t="s">
        <v>16</v>
      </c>
      <c r="C15" s="36"/>
      <c r="D15" s="36" t="s">
        <v>17</v>
      </c>
      <c r="E15" s="36"/>
      <c r="F15" s="36" t="s">
        <v>18</v>
      </c>
      <c r="G15" s="36"/>
      <c r="H15" s="36" t="s">
        <v>19</v>
      </c>
      <c r="I15" s="36"/>
    </row>
    <row r="16" spans="1:9" x14ac:dyDescent="0.25">
      <c r="B16" s="12" t="s">
        <v>20</v>
      </c>
      <c r="C16" s="12" t="s">
        <v>21</v>
      </c>
      <c r="D16" s="12" t="s">
        <v>20</v>
      </c>
      <c r="E16" s="12" t="s">
        <v>21</v>
      </c>
      <c r="F16" s="12" t="s">
        <v>20</v>
      </c>
      <c r="G16" s="12" t="s">
        <v>21</v>
      </c>
      <c r="H16" s="12" t="s">
        <v>20</v>
      </c>
      <c r="I16" s="12" t="s">
        <v>21</v>
      </c>
    </row>
    <row r="17" spans="1:9" x14ac:dyDescent="0.25">
      <c r="A17" t="s">
        <v>1</v>
      </c>
      <c r="B17" s="4">
        <v>8</v>
      </c>
      <c r="C17" s="6">
        <f>ROUND(100*(B17/B$22),3)</f>
        <v>0.17499999999999999</v>
      </c>
      <c r="D17" s="4">
        <v>66</v>
      </c>
      <c r="E17" s="6">
        <f>ROUND(100*(D17/D$22),3)</f>
        <v>2.3250000000000002</v>
      </c>
      <c r="F17" s="4">
        <v>188</v>
      </c>
      <c r="G17" s="6">
        <f>ROUND(100*(F17/F$22),3)</f>
        <v>9.3209999999999997</v>
      </c>
      <c r="H17" s="4">
        <f>SUM(B6,D6,F6,H6,B17,D17,F17)</f>
        <v>4611</v>
      </c>
      <c r="I17" s="6">
        <f>ROUND(100*(H17/H$22),3)</f>
        <v>4.9029999999999996</v>
      </c>
    </row>
    <row r="18" spans="1:9" x14ac:dyDescent="0.25">
      <c r="A18" t="s">
        <v>2</v>
      </c>
      <c r="B18" s="4">
        <v>5</v>
      </c>
      <c r="C18" s="6">
        <f>ROUND(100*(B18/B$22),3)</f>
        <v>0.109</v>
      </c>
      <c r="D18" s="4">
        <v>154</v>
      </c>
      <c r="E18" s="6">
        <f t="shared" ref="E18:E21" si="10">ROUND(100*(D18/D$22),3)</f>
        <v>5.4240000000000004</v>
      </c>
      <c r="F18" s="4">
        <v>123</v>
      </c>
      <c r="G18" s="6">
        <f t="shared" ref="G18:G21" si="11">ROUND(100*(F18/F$22),3)</f>
        <v>6.0979999999999999</v>
      </c>
      <c r="H18" s="4">
        <f>SUM(B7,D7,F7,H7,B18,D18,F18)</f>
        <v>3868</v>
      </c>
      <c r="I18" s="6">
        <f t="shared" ref="I18:I21" si="12">ROUND(100*(H18/H$22),3)</f>
        <v>4.1130000000000004</v>
      </c>
    </row>
    <row r="19" spans="1:9" x14ac:dyDescent="0.25">
      <c r="A19" t="s">
        <v>3</v>
      </c>
      <c r="B19" s="4">
        <v>748</v>
      </c>
      <c r="C19" s="6">
        <f>ROUND(100*(B19/B$22),3)</f>
        <v>16.338999999999999</v>
      </c>
      <c r="D19" s="4">
        <v>567</v>
      </c>
      <c r="E19" s="6">
        <f t="shared" si="10"/>
        <v>19.972000000000001</v>
      </c>
      <c r="F19" s="4">
        <v>146</v>
      </c>
      <c r="G19" s="6">
        <f t="shared" si="11"/>
        <v>7.2380000000000004</v>
      </c>
      <c r="H19" s="4">
        <f>SUM(B8,D8,F8,H8,B19,D19,F19)</f>
        <v>7154</v>
      </c>
      <c r="I19" s="6">
        <f t="shared" si="12"/>
        <v>7.6070000000000002</v>
      </c>
    </row>
    <row r="20" spans="1:9" x14ac:dyDescent="0.25">
      <c r="A20" t="s">
        <v>4</v>
      </c>
      <c r="B20" s="4">
        <v>3811</v>
      </c>
      <c r="C20" s="6">
        <f>ROUND(100*(B20/B$22),3)</f>
        <v>83.245999999999995</v>
      </c>
      <c r="D20" s="4">
        <v>1745</v>
      </c>
      <c r="E20" s="6">
        <f t="shared" si="10"/>
        <v>61.465000000000003</v>
      </c>
      <c r="F20" s="4">
        <v>1529</v>
      </c>
      <c r="G20" s="6">
        <f t="shared" si="11"/>
        <v>75.805999999999997</v>
      </c>
      <c r="H20" s="4">
        <f>SUM(B9,D9,F9,H9,B20,D20,F20)</f>
        <v>54978</v>
      </c>
      <c r="I20" s="6">
        <f t="shared" si="12"/>
        <v>58.456000000000003</v>
      </c>
    </row>
    <row r="21" spans="1:9" x14ac:dyDescent="0.25">
      <c r="A21" t="s">
        <v>5</v>
      </c>
      <c r="B21" s="4">
        <v>6</v>
      </c>
      <c r="C21" s="6">
        <f>ROUND(100*(B21/B$22),3)</f>
        <v>0.13100000000000001</v>
      </c>
      <c r="D21" s="4">
        <v>307</v>
      </c>
      <c r="E21" s="6">
        <f t="shared" si="10"/>
        <v>10.814</v>
      </c>
      <c r="F21" s="4">
        <v>31</v>
      </c>
      <c r="G21" s="6">
        <f t="shared" si="11"/>
        <v>1.5369999999999999</v>
      </c>
      <c r="H21" s="4">
        <f>SUM(B10,D10,F10,H10,B21,D21,F21)</f>
        <v>23440</v>
      </c>
      <c r="I21" s="6">
        <f t="shared" si="12"/>
        <v>24.922999999999998</v>
      </c>
    </row>
    <row r="22" spans="1:9" x14ac:dyDescent="0.25">
      <c r="A22" s="2" t="s">
        <v>6</v>
      </c>
      <c r="B22" s="5">
        <f t="shared" ref="B22:I22" si="13">SUM(B17:B21)</f>
        <v>4578</v>
      </c>
      <c r="C22" s="7">
        <f t="shared" si="13"/>
        <v>100</v>
      </c>
      <c r="D22" s="5">
        <f t="shared" si="13"/>
        <v>2839</v>
      </c>
      <c r="E22" s="7">
        <f t="shared" si="13"/>
        <v>100</v>
      </c>
      <c r="F22" s="5">
        <f t="shared" si="13"/>
        <v>2017</v>
      </c>
      <c r="G22" s="7">
        <f t="shared" si="13"/>
        <v>100</v>
      </c>
      <c r="H22" s="5">
        <f t="shared" si="13"/>
        <v>94051</v>
      </c>
      <c r="I22" s="7">
        <f t="shared" si="13"/>
        <v>100.00200000000001</v>
      </c>
    </row>
    <row r="23" spans="1:9" x14ac:dyDescent="0.25">
      <c r="C23" s="8"/>
      <c r="E23" s="8"/>
      <c r="G23" s="8"/>
      <c r="I23" s="8"/>
    </row>
    <row r="24" spans="1:9" x14ac:dyDescent="0.25">
      <c r="A24" t="s">
        <v>7</v>
      </c>
      <c r="B24" s="4">
        <f t="shared" ref="B24" si="14">SUM(B19:B21)</f>
        <v>4565</v>
      </c>
      <c r="C24" s="6">
        <f>100*(B24/B$22)</f>
        <v>99.716033202271731</v>
      </c>
      <c r="D24" s="4">
        <f t="shared" ref="D24" si="15">SUM(D19:D21)</f>
        <v>2619</v>
      </c>
      <c r="E24" s="6">
        <f>100*(D24/D$22)</f>
        <v>92.250792532581897</v>
      </c>
      <c r="F24" s="4">
        <f t="shared" ref="F24" si="16">SUM(F19:F21)</f>
        <v>1706</v>
      </c>
      <c r="G24" s="6">
        <f>100*(F24/F$22)</f>
        <v>84.581060981655924</v>
      </c>
      <c r="H24" s="4">
        <f t="shared" ref="H24" si="17">SUM(H19:H21)</f>
        <v>85572</v>
      </c>
      <c r="I24" s="6">
        <f>100*(H24/H$22)</f>
        <v>90.984678525480859</v>
      </c>
    </row>
    <row r="26" spans="1:9" x14ac:dyDescent="0.25">
      <c r="A26" s="1" t="s">
        <v>8</v>
      </c>
    </row>
    <row r="27" spans="1:9" ht="30" customHeight="1" x14ac:dyDescent="0.25">
      <c r="A27" s="35" t="s">
        <v>52</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36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activeCell="C6" sqref="C6"/>
    </sheetView>
  </sheetViews>
  <sheetFormatPr defaultRowHeight="15" x14ac:dyDescent="0.25"/>
  <cols>
    <col min="1" max="1" width="31.5703125" customWidth="1"/>
    <col min="2" max="2" width="8.7109375" customWidth="1"/>
    <col min="3" max="3" width="8.28515625" customWidth="1"/>
    <col min="4" max="4" width="8.7109375" customWidth="1"/>
    <col min="5" max="5" width="8.28515625" customWidth="1"/>
    <col min="6" max="6" width="8.7109375" customWidth="1"/>
    <col min="7" max="7" width="8.28515625" customWidth="1"/>
    <col min="8" max="8" width="8.7109375" customWidth="1"/>
    <col min="9" max="9" width="8.28515625" customWidth="1"/>
    <col min="10" max="10" width="8.7109375" customWidth="1"/>
    <col min="11" max="11" width="8.28515625" customWidth="1"/>
    <col min="12" max="12" width="8.7109375" customWidth="1"/>
    <col min="13" max="13" width="8.28515625" customWidth="1"/>
  </cols>
  <sheetData>
    <row r="1" spans="1:13" x14ac:dyDescent="0.25">
      <c r="A1" t="s">
        <v>77</v>
      </c>
    </row>
    <row r="2" spans="1:13" x14ac:dyDescent="0.25">
      <c r="A2" s="1" t="s">
        <v>78</v>
      </c>
    </row>
    <row r="4" spans="1:13" ht="15" customHeight="1" x14ac:dyDescent="0.25">
      <c r="B4" s="34" t="s">
        <v>72</v>
      </c>
      <c r="C4" s="34"/>
      <c r="D4" s="34" t="s">
        <v>62</v>
      </c>
      <c r="E4" s="34"/>
      <c r="F4" s="34" t="s">
        <v>63</v>
      </c>
      <c r="G4" s="34"/>
      <c r="H4" s="34" t="s">
        <v>64</v>
      </c>
      <c r="I4" s="34"/>
      <c r="J4" s="34" t="s">
        <v>65</v>
      </c>
      <c r="K4" s="34"/>
      <c r="L4" s="34" t="s">
        <v>66</v>
      </c>
      <c r="M4" s="34"/>
    </row>
    <row r="5" spans="1:13" x14ac:dyDescent="0.25">
      <c r="B5" s="3" t="s">
        <v>20</v>
      </c>
      <c r="C5" s="3" t="s">
        <v>21</v>
      </c>
      <c r="D5" s="3" t="s">
        <v>20</v>
      </c>
      <c r="E5" s="3" t="s">
        <v>21</v>
      </c>
      <c r="F5" s="3" t="s">
        <v>20</v>
      </c>
      <c r="G5" s="3" t="s">
        <v>21</v>
      </c>
      <c r="H5" s="3" t="s">
        <v>20</v>
      </c>
      <c r="I5" s="3" t="s">
        <v>21</v>
      </c>
      <c r="J5" s="3" t="s">
        <v>20</v>
      </c>
      <c r="K5" s="3" t="s">
        <v>21</v>
      </c>
      <c r="L5" s="3" t="s">
        <v>20</v>
      </c>
      <c r="M5" s="3" t="s">
        <v>21</v>
      </c>
    </row>
    <row r="6" spans="1:13" x14ac:dyDescent="0.25">
      <c r="A6" t="s">
        <v>1</v>
      </c>
      <c r="B6" s="4">
        <v>227381</v>
      </c>
      <c r="C6" s="6">
        <f>ROUND(100*(B6/B$10),3)</f>
        <v>35.881</v>
      </c>
      <c r="D6" s="4">
        <v>272660.61477199994</v>
      </c>
      <c r="E6" s="6">
        <f>ROUND(100*(D6/D$10),3)</f>
        <v>33.081000000000003</v>
      </c>
      <c r="F6" s="4">
        <v>279424</v>
      </c>
      <c r="G6" s="6">
        <f>ROUND(100*(F6/F$10),3)</f>
        <v>30.521999999999998</v>
      </c>
      <c r="H6" s="4">
        <v>284870</v>
      </c>
      <c r="I6" s="6">
        <f>ROUND(100*(H6/H$10),3)</f>
        <v>30.574999999999999</v>
      </c>
      <c r="J6" s="4">
        <v>281984</v>
      </c>
      <c r="K6" s="6">
        <f>ROUND(100*(J6/J$10),3)</f>
        <v>26.76</v>
      </c>
      <c r="L6" s="4">
        <v>278825</v>
      </c>
      <c r="M6" s="6">
        <f>ROUND(100*(L6/L$10),3)</f>
        <v>25.047999999999998</v>
      </c>
    </row>
    <row r="7" spans="1:13" x14ac:dyDescent="0.25">
      <c r="A7" t="s">
        <v>2</v>
      </c>
      <c r="B7" s="4">
        <v>126300</v>
      </c>
      <c r="C7" s="6">
        <f>ROUND(100*(B7/B$10),3)</f>
        <v>19.93</v>
      </c>
      <c r="D7" s="4">
        <v>112592.68892200002</v>
      </c>
      <c r="E7" s="6">
        <f>ROUND(100*(D7/D$10),3)</f>
        <v>13.661</v>
      </c>
      <c r="F7" s="4">
        <v>114278</v>
      </c>
      <c r="G7" s="6">
        <f>ROUND(100*(F7/F$10),3)</f>
        <v>12.483000000000001</v>
      </c>
      <c r="H7" s="4">
        <v>110311</v>
      </c>
      <c r="I7" s="6">
        <f>ROUND(100*(H7/H$10),3)</f>
        <v>11.84</v>
      </c>
      <c r="J7" s="4">
        <v>114855</v>
      </c>
      <c r="K7" s="6">
        <f>ROUND(100*(J7/J$10),3)</f>
        <v>10.9</v>
      </c>
      <c r="L7" s="4">
        <v>125811</v>
      </c>
      <c r="M7" s="6">
        <f>ROUND(100*(L7/L$10),3)</f>
        <v>11.302</v>
      </c>
    </row>
    <row r="8" spans="1:13" x14ac:dyDescent="0.25">
      <c r="A8" t="s">
        <v>3</v>
      </c>
      <c r="B8" s="4">
        <v>80883</v>
      </c>
      <c r="C8" s="6">
        <f>ROUND(100*(B8/B$10),3)</f>
        <v>12.763999999999999</v>
      </c>
      <c r="D8" s="4">
        <v>139172.696306</v>
      </c>
      <c r="E8" s="6">
        <f>ROUND(100*(D8/D$10),3)</f>
        <v>16.885000000000002</v>
      </c>
      <c r="F8" s="4">
        <v>152004</v>
      </c>
      <c r="G8" s="6">
        <f>ROUND(100*(F8/F$10),3)</f>
        <v>16.603999999999999</v>
      </c>
      <c r="H8" s="4">
        <v>155641</v>
      </c>
      <c r="I8" s="6">
        <f>ROUND(100*(H8/H$10),3)</f>
        <v>16.704999999999998</v>
      </c>
      <c r="J8" s="4">
        <v>196535</v>
      </c>
      <c r="K8" s="6">
        <f>ROUND(100*(J8/J$10),3)</f>
        <v>18.651</v>
      </c>
      <c r="L8" s="4">
        <v>213232</v>
      </c>
      <c r="M8" s="6">
        <f>ROUND(100*(L8/L$10),3)</f>
        <v>19.155000000000001</v>
      </c>
    </row>
    <row r="9" spans="1:13" x14ac:dyDescent="0.25">
      <c r="A9" t="s">
        <v>4</v>
      </c>
      <c r="B9" s="4">
        <v>199139</v>
      </c>
      <c r="C9" s="6">
        <f>ROUND(100*(B9/B$10),3)</f>
        <v>31.425000000000001</v>
      </c>
      <c r="D9" s="4">
        <v>299794</v>
      </c>
      <c r="E9" s="6">
        <f>ROUND(100*(D9/D$10),3)</f>
        <v>36.372999999999998</v>
      </c>
      <c r="F9" s="4">
        <v>369768</v>
      </c>
      <c r="G9" s="6">
        <f>ROUND(100*(F9/F$10),3)</f>
        <v>40.390999999999998</v>
      </c>
      <c r="H9" s="4">
        <v>380884</v>
      </c>
      <c r="I9" s="6">
        <f>ROUND(100*(H9/H$10),3)</f>
        <v>40.880000000000003</v>
      </c>
      <c r="J9" s="4">
        <v>460377</v>
      </c>
      <c r="K9" s="6">
        <f>ROUND(100*(J9/J$10),3)</f>
        <v>43.689</v>
      </c>
      <c r="L9" s="4">
        <v>495315</v>
      </c>
      <c r="M9" s="6">
        <f>ROUND(100*(L9/L$10),3)</f>
        <v>44.494999999999997</v>
      </c>
    </row>
    <row r="10" spans="1:13" x14ac:dyDescent="0.25">
      <c r="A10" s="2" t="s">
        <v>6</v>
      </c>
      <c r="B10" s="5">
        <f t="shared" ref="B10:M10" si="0">SUM(B6:B9)</f>
        <v>633703</v>
      </c>
      <c r="C10" s="7">
        <f t="shared" si="0"/>
        <v>100</v>
      </c>
      <c r="D10" s="5">
        <f t="shared" si="0"/>
        <v>824220</v>
      </c>
      <c r="E10" s="7">
        <f t="shared" si="0"/>
        <v>100</v>
      </c>
      <c r="F10" s="5">
        <f t="shared" si="0"/>
        <v>915474</v>
      </c>
      <c r="G10" s="7">
        <f t="shared" si="0"/>
        <v>100</v>
      </c>
      <c r="H10" s="5">
        <f t="shared" si="0"/>
        <v>931706</v>
      </c>
      <c r="I10" s="7">
        <f t="shared" si="0"/>
        <v>100</v>
      </c>
      <c r="J10" s="5">
        <f t="shared" si="0"/>
        <v>1053751</v>
      </c>
      <c r="K10" s="7">
        <f t="shared" si="0"/>
        <v>100</v>
      </c>
      <c r="L10" s="5">
        <f t="shared" si="0"/>
        <v>1113183</v>
      </c>
      <c r="M10" s="7">
        <f t="shared" si="0"/>
        <v>100</v>
      </c>
    </row>
    <row r="11" spans="1:13" x14ac:dyDescent="0.25">
      <c r="C11" s="8"/>
      <c r="E11" s="8"/>
      <c r="G11" s="8"/>
      <c r="I11" s="8"/>
    </row>
    <row r="12" spans="1:13" x14ac:dyDescent="0.25">
      <c r="A12" t="s">
        <v>79</v>
      </c>
      <c r="B12" s="4">
        <f>SUM(B8:B9)</f>
        <v>280022</v>
      </c>
      <c r="C12" s="6">
        <f>100*(B12/B$10)</f>
        <v>44.188208040675207</v>
      </c>
      <c r="D12" s="4">
        <f>SUM(D8:D9)</f>
        <v>438966.696306</v>
      </c>
      <c r="E12" s="6">
        <f t="shared" ref="E12" si="1">100*(D12/D$10)</f>
        <v>53.25843783286016</v>
      </c>
      <c r="F12" s="4">
        <f>SUM(F8:F9)</f>
        <v>521772</v>
      </c>
      <c r="G12" s="6">
        <f t="shared" ref="G12" si="2">100*(F12/F$10)</f>
        <v>56.994737152557043</v>
      </c>
      <c r="H12" s="4">
        <f>SUM(H8:H9)</f>
        <v>536525</v>
      </c>
      <c r="I12" s="6">
        <f t="shared" ref="I12" si="3">100*(H12/H$10)</f>
        <v>57.585225382255778</v>
      </c>
      <c r="J12" s="4">
        <f>SUM(J8:J9)</f>
        <v>656912</v>
      </c>
      <c r="K12" s="6">
        <f t="shared" ref="K12" si="4">100*(J12/J$10)</f>
        <v>62.34034416100198</v>
      </c>
      <c r="L12" s="4">
        <f>SUM(L8:L9)</f>
        <v>708547</v>
      </c>
      <c r="M12" s="6">
        <f t="shared" ref="M12" si="5">100*(L12/L$10)</f>
        <v>63.650540836502181</v>
      </c>
    </row>
    <row r="14" spans="1:13" ht="15" customHeight="1" x14ac:dyDescent="0.25">
      <c r="B14" s="34" t="s">
        <v>67</v>
      </c>
      <c r="C14" s="34"/>
      <c r="D14" s="34" t="s">
        <v>68</v>
      </c>
      <c r="E14" s="34"/>
      <c r="F14" s="34" t="s">
        <v>69</v>
      </c>
      <c r="G14" s="34"/>
      <c r="H14" s="34" t="s">
        <v>70</v>
      </c>
      <c r="I14" s="34"/>
      <c r="J14" s="34" t="s">
        <v>71</v>
      </c>
      <c r="K14" s="34"/>
    </row>
    <row r="15" spans="1:13" x14ac:dyDescent="0.25">
      <c r="B15" s="3" t="s">
        <v>20</v>
      </c>
      <c r="C15" s="3" t="s">
        <v>21</v>
      </c>
      <c r="D15" s="3" t="s">
        <v>20</v>
      </c>
      <c r="E15" s="3" t="s">
        <v>21</v>
      </c>
      <c r="F15" s="3" t="s">
        <v>20</v>
      </c>
      <c r="G15" s="3" t="s">
        <v>21</v>
      </c>
      <c r="H15" s="3" t="s">
        <v>20</v>
      </c>
      <c r="I15" s="3" t="s">
        <v>21</v>
      </c>
      <c r="J15" s="3" t="s">
        <v>20</v>
      </c>
      <c r="K15" s="3" t="s">
        <v>21</v>
      </c>
    </row>
    <row r="16" spans="1:13" x14ac:dyDescent="0.25">
      <c r="A16" t="s">
        <v>1</v>
      </c>
      <c r="B16" s="4">
        <v>282429</v>
      </c>
      <c r="C16" s="6">
        <f>ROUND(100*(B16/B$20),3)</f>
        <v>24.065999999999999</v>
      </c>
      <c r="D16" s="4">
        <v>283434</v>
      </c>
      <c r="E16" s="6">
        <f>ROUND(100*(D16/D$20),3)</f>
        <v>22.239000000000001</v>
      </c>
      <c r="F16" s="4">
        <v>290581</v>
      </c>
      <c r="G16" s="6">
        <f>ROUND(100*(F16/F$20),3)</f>
        <v>21.344000000000001</v>
      </c>
      <c r="H16" s="4">
        <v>297460</v>
      </c>
      <c r="I16" s="6">
        <f>ROUND(100*(H16/H$20),3)</f>
        <v>20.856000000000002</v>
      </c>
      <c r="J16" s="4">
        <v>308103</v>
      </c>
      <c r="K16" s="6">
        <f>ROUND(100*(J16/J$20),3)</f>
        <v>20.602</v>
      </c>
    </row>
    <row r="17" spans="1:13" x14ac:dyDescent="0.25">
      <c r="A17" t="s">
        <v>2</v>
      </c>
      <c r="B17" s="4">
        <v>128602</v>
      </c>
      <c r="C17" s="6">
        <f>ROUND(100*(B17/B$20),3)</f>
        <v>10.958</v>
      </c>
      <c r="D17" s="4">
        <v>131140</v>
      </c>
      <c r="E17" s="6">
        <f>ROUND(100*(D17/D$20),3)</f>
        <v>10.29</v>
      </c>
      <c r="F17" s="4">
        <v>134826</v>
      </c>
      <c r="G17" s="6">
        <f>ROUND(100*(F17/F$20),3)</f>
        <v>9.9030000000000005</v>
      </c>
      <c r="H17" s="4">
        <v>135250</v>
      </c>
      <c r="I17" s="6">
        <f>ROUND(100*(H17/H$20),3)</f>
        <v>9.4830000000000005</v>
      </c>
      <c r="J17" s="4">
        <v>128199</v>
      </c>
      <c r="K17" s="6">
        <f>ROUND(100*(J17/J$20),3)</f>
        <v>8.5719999999999992</v>
      </c>
    </row>
    <row r="18" spans="1:13" x14ac:dyDescent="0.25">
      <c r="A18" t="s">
        <v>3</v>
      </c>
      <c r="B18" s="4">
        <v>219388</v>
      </c>
      <c r="C18" s="6">
        <f>ROUND(100*(B18/B$20),3)</f>
        <v>18.693999999999999</v>
      </c>
      <c r="D18" s="4">
        <v>235171</v>
      </c>
      <c r="E18" s="6">
        <f>ROUND(100*(D18/D$20),3)</f>
        <v>18.452000000000002</v>
      </c>
      <c r="F18" s="4">
        <v>251361</v>
      </c>
      <c r="G18" s="6">
        <f>ROUND(100*(F18/F$20),3)</f>
        <v>18.463000000000001</v>
      </c>
      <c r="H18" s="4">
        <v>266441</v>
      </c>
      <c r="I18" s="6">
        <f>ROUND(100*(H18/H$20),3)</f>
        <v>18.681000000000001</v>
      </c>
      <c r="J18" s="4">
        <v>290749</v>
      </c>
      <c r="K18" s="6">
        <f>ROUND(100*(J18/J$20),3)</f>
        <v>19.442</v>
      </c>
    </row>
    <row r="19" spans="1:13" x14ac:dyDescent="0.25">
      <c r="A19" t="s">
        <v>4</v>
      </c>
      <c r="B19" s="4">
        <v>543137</v>
      </c>
      <c r="C19" s="6">
        <f>ROUND(100*(B19/B$20),3)</f>
        <v>46.280999999999999</v>
      </c>
      <c r="D19" s="4">
        <v>624753</v>
      </c>
      <c r="E19" s="6">
        <f>ROUND(100*(D19/D$20),3)</f>
        <v>49.02</v>
      </c>
      <c r="F19" s="4">
        <v>684668</v>
      </c>
      <c r="G19" s="6">
        <f>ROUND(100*(F19/F$20),3)</f>
        <v>50.29</v>
      </c>
      <c r="H19" s="4">
        <v>727098</v>
      </c>
      <c r="I19" s="6">
        <f>ROUND(100*(H19/H$20),3)</f>
        <v>50.98</v>
      </c>
      <c r="J19" s="4">
        <v>768430</v>
      </c>
      <c r="K19" s="6">
        <f>ROUND(100*(J19/J$20),3)</f>
        <v>51.383000000000003</v>
      </c>
    </row>
    <row r="20" spans="1:13" x14ac:dyDescent="0.25">
      <c r="A20" s="2" t="s">
        <v>6</v>
      </c>
      <c r="B20" s="5">
        <f t="shared" ref="B20:K20" si="6">SUM(B16:B19)</f>
        <v>1173556</v>
      </c>
      <c r="C20" s="7">
        <f t="shared" si="6"/>
        <v>99.998999999999995</v>
      </c>
      <c r="D20" s="5">
        <f t="shared" si="6"/>
        <v>1274498</v>
      </c>
      <c r="E20" s="7">
        <f t="shared" si="6"/>
        <v>100.001</v>
      </c>
      <c r="F20" s="5">
        <f t="shared" si="6"/>
        <v>1361436</v>
      </c>
      <c r="G20" s="7">
        <f t="shared" si="6"/>
        <v>100</v>
      </c>
      <c r="H20" s="5">
        <f t="shared" si="6"/>
        <v>1426249</v>
      </c>
      <c r="I20" s="7">
        <f t="shared" si="6"/>
        <v>100</v>
      </c>
      <c r="J20" s="5">
        <f t="shared" si="6"/>
        <v>1495481</v>
      </c>
      <c r="K20" s="7">
        <f t="shared" si="6"/>
        <v>99.998999999999995</v>
      </c>
    </row>
    <row r="21" spans="1:13" x14ac:dyDescent="0.25">
      <c r="C21" s="8"/>
      <c r="E21" s="8"/>
      <c r="G21" s="8"/>
      <c r="I21" s="8"/>
      <c r="K21" s="8"/>
    </row>
    <row r="22" spans="1:13" x14ac:dyDescent="0.25">
      <c r="A22" t="s">
        <v>79</v>
      </c>
      <c r="B22" s="4">
        <f>SUM(B18:B19)</f>
        <v>762525</v>
      </c>
      <c r="C22" s="6">
        <f>100*(B22/B$20)</f>
        <v>64.975595540391765</v>
      </c>
      <c r="D22" s="4">
        <f>SUM(D18:D19)</f>
        <v>859924</v>
      </c>
      <c r="E22" s="6">
        <f>100*(D22/D$20)</f>
        <v>67.471584890678528</v>
      </c>
      <c r="F22" s="4">
        <f>SUM(F18:F19)</f>
        <v>936029</v>
      </c>
      <c r="G22" s="6">
        <f>100*(F22/F$20)</f>
        <v>68.753066614956566</v>
      </c>
      <c r="H22" s="4">
        <f>SUM(H18:H19)</f>
        <v>993539</v>
      </c>
      <c r="I22" s="6">
        <f>100*(H22/H$20)</f>
        <v>69.660977851693502</v>
      </c>
      <c r="J22" s="4">
        <f>SUM(J18:J19)</f>
        <v>1059179</v>
      </c>
      <c r="K22" s="6">
        <f>100*(J22/J$20)</f>
        <v>70.825306372999719</v>
      </c>
    </row>
    <row r="24" spans="1:13" x14ac:dyDescent="0.25">
      <c r="A24" s="1" t="s">
        <v>8</v>
      </c>
    </row>
    <row r="25" spans="1:13" ht="30" customHeight="1" x14ac:dyDescent="0.25">
      <c r="A25" s="35" t="s">
        <v>164</v>
      </c>
      <c r="B25" s="35"/>
      <c r="C25" s="35"/>
      <c r="D25" s="35"/>
      <c r="E25" s="35"/>
      <c r="F25" s="35"/>
      <c r="G25" s="35"/>
      <c r="H25" s="35"/>
      <c r="I25" s="35"/>
      <c r="J25" s="35"/>
      <c r="K25" s="35"/>
      <c r="L25" s="35"/>
      <c r="M25" s="35"/>
    </row>
    <row r="27" spans="1:13" x14ac:dyDescent="0.25">
      <c r="A27" s="1" t="s">
        <v>9</v>
      </c>
    </row>
    <row r="28" spans="1:13" x14ac:dyDescent="0.25">
      <c r="A28" t="s">
        <v>73</v>
      </c>
    </row>
    <row r="29" spans="1:13" x14ac:dyDescent="0.25">
      <c r="A29" t="s">
        <v>74</v>
      </c>
    </row>
    <row r="30" spans="1:13" x14ac:dyDescent="0.25">
      <c r="A30" t="s">
        <v>22</v>
      </c>
    </row>
  </sheetData>
  <mergeCells count="12">
    <mergeCell ref="A25:M25"/>
    <mergeCell ref="B4:C4"/>
    <mergeCell ref="D4:E4"/>
    <mergeCell ref="F4:G4"/>
    <mergeCell ref="H4:I4"/>
    <mergeCell ref="J4:K4"/>
    <mergeCell ref="L4:M4"/>
    <mergeCell ref="B14:C14"/>
    <mergeCell ref="D14:E14"/>
    <mergeCell ref="F14:G14"/>
    <mergeCell ref="H14:I14"/>
    <mergeCell ref="J14:K14"/>
  </mergeCells>
  <pageMargins left="0.51181102362204722" right="0.51181102362204722" top="0.55118110236220474" bottom="0.55118110236220474" header="0.31496062992125984" footer="0.31496062992125984"/>
  <pageSetup scale="95" fitToHeight="0" orientation="landscape" r:id="rId1"/>
  <headerFooter>
    <oddFooter>&amp;LAmerican Association of University Professors&amp;CThe Employment Status of Instructional Staff, Fall 2011&amp;RApril 2014, Page 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116</v>
      </c>
    </row>
    <row r="2" spans="1:9" x14ac:dyDescent="0.25">
      <c r="A2" s="1" t="s">
        <v>91</v>
      </c>
    </row>
    <row r="4" spans="1:9" ht="30" customHeight="1" x14ac:dyDescent="0.25">
      <c r="A4" s="9" t="s">
        <v>89</v>
      </c>
      <c r="B4" s="36" t="s">
        <v>12</v>
      </c>
      <c r="C4" s="36"/>
      <c r="D4" s="36" t="s">
        <v>13</v>
      </c>
      <c r="E4" s="36"/>
      <c r="F4" s="36" t="s">
        <v>14</v>
      </c>
      <c r="G4" s="36"/>
      <c r="H4" s="36" t="s">
        <v>15</v>
      </c>
      <c r="I4" s="36"/>
    </row>
    <row r="5" spans="1:9" x14ac:dyDescent="0.25">
      <c r="B5" s="12" t="s">
        <v>20</v>
      </c>
      <c r="C5" s="12" t="s">
        <v>21</v>
      </c>
      <c r="D5" s="12" t="s">
        <v>20</v>
      </c>
      <c r="E5" s="12" t="s">
        <v>21</v>
      </c>
      <c r="F5" s="12" t="s">
        <v>20</v>
      </c>
      <c r="G5" s="12" t="s">
        <v>21</v>
      </c>
      <c r="H5" s="12" t="s">
        <v>20</v>
      </c>
      <c r="I5" s="12" t="s">
        <v>21</v>
      </c>
    </row>
    <row r="6" spans="1:9" x14ac:dyDescent="0.25">
      <c r="A6" t="s">
        <v>1</v>
      </c>
      <c r="B6" s="4">
        <v>2123</v>
      </c>
      <c r="C6" s="6">
        <f>ROUND(100*(B6/B$11),3)</f>
        <v>1.8560000000000001</v>
      </c>
      <c r="D6" s="4">
        <v>509</v>
      </c>
      <c r="E6" s="6">
        <f>ROUND(100*(D6/D$11),3)</f>
        <v>6.58</v>
      </c>
      <c r="F6" s="4">
        <v>128</v>
      </c>
      <c r="G6" s="6">
        <f>ROUND(100*(F6/F$11),3)</f>
        <v>11.722</v>
      </c>
      <c r="H6" s="4">
        <v>238</v>
      </c>
      <c r="I6" s="6">
        <f>ROUND(100*(H6/H$11),3)</f>
        <v>10.779</v>
      </c>
    </row>
    <row r="7" spans="1:9" x14ac:dyDescent="0.25">
      <c r="A7" t="s">
        <v>2</v>
      </c>
      <c r="B7" s="4">
        <v>5409</v>
      </c>
      <c r="C7" s="6">
        <f>ROUND(100*(B7/B$11),3)</f>
        <v>4.7279999999999998</v>
      </c>
      <c r="D7" s="4">
        <v>1839</v>
      </c>
      <c r="E7" s="6">
        <f t="shared" ref="E7:E10" si="0">ROUND(100*(D7/D$11),3)</f>
        <v>23.771999999999998</v>
      </c>
      <c r="F7" s="4">
        <v>367</v>
      </c>
      <c r="G7" s="6">
        <f t="shared" ref="G7:G10" si="1">ROUND(100*(F7/F$11),3)</f>
        <v>33.607999999999997</v>
      </c>
      <c r="H7" s="4">
        <v>222</v>
      </c>
      <c r="I7" s="6">
        <f t="shared" ref="I7:I10" si="2">ROUND(100*(H7/H$11),3)</f>
        <v>10.054</v>
      </c>
    </row>
    <row r="8" spans="1:9" x14ac:dyDescent="0.25">
      <c r="A8" t="s">
        <v>3</v>
      </c>
      <c r="B8" s="4">
        <v>9690</v>
      </c>
      <c r="C8" s="6">
        <f>ROUND(100*(B8/B$11),3)</f>
        <v>8.4700000000000006</v>
      </c>
      <c r="D8" s="4">
        <v>600</v>
      </c>
      <c r="E8" s="6">
        <f t="shared" si="0"/>
        <v>7.7560000000000002</v>
      </c>
      <c r="F8" s="4">
        <v>301</v>
      </c>
      <c r="G8" s="6">
        <f t="shared" si="1"/>
        <v>27.564</v>
      </c>
      <c r="H8" s="4">
        <v>263</v>
      </c>
      <c r="I8" s="6">
        <f t="shared" si="2"/>
        <v>11.911</v>
      </c>
    </row>
    <row r="9" spans="1:9" x14ac:dyDescent="0.25">
      <c r="A9" t="s">
        <v>4</v>
      </c>
      <c r="B9" s="4">
        <v>5681</v>
      </c>
      <c r="C9" s="6">
        <f>ROUND(100*(B9/B$11),3)</f>
        <v>4.9660000000000002</v>
      </c>
      <c r="D9" s="4">
        <v>1410</v>
      </c>
      <c r="E9" s="6">
        <f t="shared" si="0"/>
        <v>18.225999999999999</v>
      </c>
      <c r="F9" s="4">
        <v>178</v>
      </c>
      <c r="G9" s="6">
        <f t="shared" si="1"/>
        <v>16.3</v>
      </c>
      <c r="H9" s="4">
        <v>1485</v>
      </c>
      <c r="I9" s="6">
        <f t="shared" si="2"/>
        <v>67.254999999999995</v>
      </c>
    </row>
    <row r="10" spans="1:9" x14ac:dyDescent="0.25">
      <c r="A10" t="s">
        <v>5</v>
      </c>
      <c r="B10" s="4">
        <v>91496</v>
      </c>
      <c r="C10" s="6">
        <f>ROUND(100*(B10/B$11),3)</f>
        <v>79.98</v>
      </c>
      <c r="D10" s="4">
        <v>3378</v>
      </c>
      <c r="E10" s="6">
        <f t="shared" si="0"/>
        <v>43.665999999999997</v>
      </c>
      <c r="F10" s="4">
        <v>118</v>
      </c>
      <c r="G10" s="6">
        <f t="shared" si="1"/>
        <v>10.805999999999999</v>
      </c>
      <c r="H10" s="4">
        <v>0</v>
      </c>
      <c r="I10" s="6">
        <f t="shared" si="2"/>
        <v>0</v>
      </c>
    </row>
    <row r="11" spans="1:9" x14ac:dyDescent="0.25">
      <c r="A11" s="2" t="s">
        <v>6</v>
      </c>
      <c r="B11" s="5">
        <f>SUM(B6:B10)</f>
        <v>114399</v>
      </c>
      <c r="C11" s="7">
        <f t="shared" ref="C11:I11" si="3">SUM(C6:C10)</f>
        <v>100</v>
      </c>
      <c r="D11" s="5">
        <f t="shared" si="3"/>
        <v>7736</v>
      </c>
      <c r="E11" s="7">
        <f t="shared" si="3"/>
        <v>100</v>
      </c>
      <c r="F11" s="5">
        <f t="shared" si="3"/>
        <v>1092</v>
      </c>
      <c r="G11" s="7">
        <f t="shared" si="3"/>
        <v>100</v>
      </c>
      <c r="H11" s="5">
        <f t="shared" si="3"/>
        <v>2208</v>
      </c>
      <c r="I11" s="7">
        <f t="shared" si="3"/>
        <v>99.998999999999995</v>
      </c>
    </row>
    <row r="12" spans="1:9" x14ac:dyDescent="0.25">
      <c r="C12" s="8"/>
      <c r="E12" s="8"/>
      <c r="G12" s="8"/>
      <c r="I12" s="8"/>
    </row>
    <row r="13" spans="1:9" x14ac:dyDescent="0.25">
      <c r="A13" t="s">
        <v>7</v>
      </c>
      <c r="B13" s="4">
        <f>SUM(B8:B10)</f>
        <v>106867</v>
      </c>
      <c r="C13" s="6">
        <f>100*(B13/B$11)</f>
        <v>93.41602636386682</v>
      </c>
      <c r="D13" s="4">
        <f t="shared" ref="D13" si="4">SUM(D8:D10)</f>
        <v>5388</v>
      </c>
      <c r="E13" s="6">
        <f t="shared" ref="E13" si="5">100*(D13/D$11)</f>
        <v>69.648397104446744</v>
      </c>
      <c r="F13" s="4">
        <f t="shared" ref="F13" si="6">SUM(F8:F10)</f>
        <v>597</v>
      </c>
      <c r="G13" s="6">
        <f t="shared" ref="G13" si="7">100*(F13/F$11)</f>
        <v>54.670329670329664</v>
      </c>
      <c r="H13" s="4">
        <f t="shared" ref="H13" si="8">SUM(H8:H10)</f>
        <v>1748</v>
      </c>
      <c r="I13" s="6">
        <f t="shared" ref="I13" si="9">100*(H13/H$11)</f>
        <v>79.166666666666657</v>
      </c>
    </row>
    <row r="15" spans="1:9" ht="30" customHeight="1" x14ac:dyDescent="0.25">
      <c r="B15" s="36" t="s">
        <v>16</v>
      </c>
      <c r="C15" s="36"/>
      <c r="D15" s="36" t="s">
        <v>17</v>
      </c>
      <c r="E15" s="36"/>
      <c r="F15" s="36" t="s">
        <v>18</v>
      </c>
      <c r="G15" s="36"/>
      <c r="H15" s="36" t="s">
        <v>19</v>
      </c>
      <c r="I15" s="36"/>
    </row>
    <row r="16" spans="1:9" x14ac:dyDescent="0.25">
      <c r="B16" s="12" t="s">
        <v>20</v>
      </c>
      <c r="C16" s="12" t="s">
        <v>21</v>
      </c>
      <c r="D16" s="12" t="s">
        <v>20</v>
      </c>
      <c r="E16" s="12" t="s">
        <v>21</v>
      </c>
      <c r="F16" s="12" t="s">
        <v>20</v>
      </c>
      <c r="G16" s="12" t="s">
        <v>21</v>
      </c>
      <c r="H16" s="12" t="s">
        <v>20</v>
      </c>
      <c r="I16" s="12" t="s">
        <v>21</v>
      </c>
    </row>
    <row r="17" spans="1:10" x14ac:dyDescent="0.25">
      <c r="A17" t="s">
        <v>1</v>
      </c>
      <c r="B17" s="4">
        <v>1</v>
      </c>
      <c r="C17" s="6">
        <f>ROUND(100*(B17/B$22),3)</f>
        <v>1.4930000000000001</v>
      </c>
      <c r="D17" s="4">
        <v>98</v>
      </c>
      <c r="E17" s="6">
        <f>ROUND(100*(D17/D$22),3)</f>
        <v>3.1869999999999998</v>
      </c>
      <c r="F17" s="4">
        <v>69</v>
      </c>
      <c r="G17" s="6">
        <f>ROUND(100*(F17/F$22),3)</f>
        <v>10.680999999999999</v>
      </c>
      <c r="H17" s="4">
        <f>SUM(B6,D6,F6,H6,B17,D17,F17)</f>
        <v>3166</v>
      </c>
      <c r="I17" s="6">
        <f>ROUND(100*(H17/H$22),3)</f>
        <v>2.4500000000000002</v>
      </c>
    </row>
    <row r="18" spans="1:10" x14ac:dyDescent="0.25">
      <c r="A18" t="s">
        <v>2</v>
      </c>
      <c r="B18" s="4">
        <v>2</v>
      </c>
      <c r="C18" s="6">
        <f>ROUND(100*(B18/B$22),3)</f>
        <v>2.9849999999999999</v>
      </c>
      <c r="D18" s="4">
        <v>314</v>
      </c>
      <c r="E18" s="6">
        <f t="shared" ref="E18:E21" si="10">ROUND(100*(D18/D$22),3)</f>
        <v>10.211</v>
      </c>
      <c r="F18" s="4">
        <v>184</v>
      </c>
      <c r="G18" s="6">
        <f t="shared" ref="G18:G21" si="11">ROUND(100*(F18/F$22),3)</f>
        <v>28.483000000000001</v>
      </c>
      <c r="H18" s="4">
        <f>SUM(B7,D7,F7,H7,B18,D18,F18)</f>
        <v>8337</v>
      </c>
      <c r="I18" s="6">
        <f t="shared" ref="I18:I21" si="12">ROUND(100*(H18/H$22),3)</f>
        <v>6.452</v>
      </c>
    </row>
    <row r="19" spans="1:10" x14ac:dyDescent="0.25">
      <c r="A19" t="s">
        <v>3</v>
      </c>
      <c r="B19" s="4">
        <v>6</v>
      </c>
      <c r="C19" s="6">
        <f>ROUND(100*(B19/B$22),3)</f>
        <v>8.9550000000000001</v>
      </c>
      <c r="D19" s="4">
        <v>1083</v>
      </c>
      <c r="E19" s="6">
        <f t="shared" si="10"/>
        <v>35.22</v>
      </c>
      <c r="F19" s="4">
        <v>114</v>
      </c>
      <c r="G19" s="6">
        <f t="shared" si="11"/>
        <v>17.646999999999998</v>
      </c>
      <c r="H19" s="4">
        <f>SUM(B8,D8,F8,H8,B19,D19,F19)</f>
        <v>12057</v>
      </c>
      <c r="I19" s="6">
        <f t="shared" si="12"/>
        <v>9.33</v>
      </c>
    </row>
    <row r="20" spans="1:10" x14ac:dyDescent="0.25">
      <c r="A20" t="s">
        <v>4</v>
      </c>
      <c r="B20" s="4">
        <v>47</v>
      </c>
      <c r="C20" s="6">
        <f>ROUND(100*(B20/B$22),3)</f>
        <v>70.149000000000001</v>
      </c>
      <c r="D20" s="4">
        <v>267</v>
      </c>
      <c r="E20" s="6">
        <f t="shared" si="10"/>
        <v>8.6829999999999998</v>
      </c>
      <c r="F20" s="4">
        <v>136</v>
      </c>
      <c r="G20" s="6">
        <f t="shared" si="11"/>
        <v>21.053000000000001</v>
      </c>
      <c r="H20" s="4">
        <f>SUM(B9,D9,F9,H9,B20,D20,F20)</f>
        <v>9204</v>
      </c>
      <c r="I20" s="6">
        <f t="shared" si="12"/>
        <v>7.1230000000000002</v>
      </c>
    </row>
    <row r="21" spans="1:10" x14ac:dyDescent="0.25">
      <c r="A21" t="s">
        <v>5</v>
      </c>
      <c r="B21" s="4">
        <v>11</v>
      </c>
      <c r="C21" s="6">
        <f>ROUND(100*(B21/B$22),3)</f>
        <v>16.417999999999999</v>
      </c>
      <c r="D21" s="4">
        <v>1313</v>
      </c>
      <c r="E21" s="6">
        <f t="shared" si="10"/>
        <v>42.698999999999998</v>
      </c>
      <c r="F21" s="4">
        <v>143</v>
      </c>
      <c r="G21" s="6">
        <f t="shared" si="11"/>
        <v>22.135999999999999</v>
      </c>
      <c r="H21" s="4">
        <f>SUM(B10,D10,F10,H10,B21,D21,F21)</f>
        <v>96459</v>
      </c>
      <c r="I21" s="6">
        <f t="shared" si="12"/>
        <v>74.644999999999996</v>
      </c>
    </row>
    <row r="22" spans="1:10" x14ac:dyDescent="0.25">
      <c r="A22" s="2" t="s">
        <v>6</v>
      </c>
      <c r="B22" s="5">
        <f t="shared" ref="B22:I22" si="13">SUM(B17:B21)</f>
        <v>67</v>
      </c>
      <c r="C22" s="7">
        <f t="shared" si="13"/>
        <v>100</v>
      </c>
      <c r="D22" s="5">
        <f t="shared" si="13"/>
        <v>3075</v>
      </c>
      <c r="E22" s="7">
        <f t="shared" si="13"/>
        <v>100</v>
      </c>
      <c r="F22" s="5">
        <f t="shared" si="13"/>
        <v>646</v>
      </c>
      <c r="G22" s="7">
        <f t="shared" si="13"/>
        <v>100</v>
      </c>
      <c r="H22" s="5">
        <f t="shared" si="13"/>
        <v>129223</v>
      </c>
      <c r="I22" s="7">
        <f t="shared" si="13"/>
        <v>100</v>
      </c>
      <c r="J22" s="4">
        <f>'Table 16a'!H22+'Table 16b'!H22+'Table 16c'!H22+'Table 16d'!H22+'Table 16e'!H22+'Table 16f'!H22+'Table 16g'!H22+'Table 16h'!H22+'Table 16i'!H22</f>
        <v>1852224</v>
      </c>
    </row>
    <row r="23" spans="1:10" x14ac:dyDescent="0.25">
      <c r="C23" s="8"/>
      <c r="E23" s="8"/>
      <c r="G23" s="8"/>
      <c r="I23" s="8"/>
    </row>
    <row r="24" spans="1:10" x14ac:dyDescent="0.25">
      <c r="A24" t="s">
        <v>7</v>
      </c>
      <c r="B24" s="4">
        <f t="shared" ref="B24" si="14">SUM(B19:B21)</f>
        <v>64</v>
      </c>
      <c r="C24" s="6">
        <f>100*(B24/B$22)</f>
        <v>95.522388059701484</v>
      </c>
      <c r="D24" s="4">
        <f t="shared" ref="D24" si="15">SUM(D19:D21)</f>
        <v>2663</v>
      </c>
      <c r="E24" s="6">
        <f>100*(D24/D$22)</f>
        <v>86.601626016260155</v>
      </c>
      <c r="F24" s="4">
        <f t="shared" ref="F24" si="16">SUM(F19:F21)</f>
        <v>393</v>
      </c>
      <c r="G24" s="6">
        <f>100*(F24/F$22)</f>
        <v>60.835913312693499</v>
      </c>
      <c r="H24" s="4">
        <f t="shared" ref="H24" si="17">SUM(H19:H21)</f>
        <v>117720</v>
      </c>
      <c r="I24" s="6">
        <f>100*(H24/H$22)</f>
        <v>91.098333887930167</v>
      </c>
    </row>
    <row r="26" spans="1:10" x14ac:dyDescent="0.25">
      <c r="A26" s="1" t="s">
        <v>8</v>
      </c>
    </row>
    <row r="27" spans="1:10" ht="30" customHeight="1" x14ac:dyDescent="0.25">
      <c r="A27" s="35" t="s">
        <v>52</v>
      </c>
      <c r="B27" s="35"/>
      <c r="C27" s="35"/>
      <c r="D27" s="35"/>
      <c r="E27" s="35"/>
      <c r="F27" s="35"/>
      <c r="G27" s="35"/>
      <c r="H27" s="35"/>
      <c r="I27" s="35"/>
    </row>
    <row r="29" spans="1:10" x14ac:dyDescent="0.25">
      <c r="A29" s="1" t="s">
        <v>9</v>
      </c>
    </row>
    <row r="30" spans="1:10" x14ac:dyDescent="0.25">
      <c r="A30" t="s">
        <v>10</v>
      </c>
    </row>
    <row r="31" spans="1:10" x14ac:dyDescent="0.25">
      <c r="A31" t="s">
        <v>60</v>
      </c>
    </row>
    <row r="32" spans="1:10"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37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workbookViewId="0">
      <selection activeCell="A28" sqref="A28"/>
    </sheetView>
  </sheetViews>
  <sheetFormatPr defaultRowHeight="15" x14ac:dyDescent="0.25"/>
  <cols>
    <col min="1" max="1" width="18.7109375" customWidth="1"/>
    <col min="2" max="3" width="7.7109375" customWidth="1"/>
    <col min="4" max="4" width="8.42578125" customWidth="1"/>
    <col min="5" max="5" width="7.7109375" customWidth="1"/>
    <col min="6" max="6" width="6.7109375" customWidth="1"/>
    <col min="7" max="8" width="7.7109375" customWidth="1"/>
    <col min="9" max="9" width="8.42578125" customWidth="1"/>
    <col min="10" max="10" width="7.7109375" customWidth="1"/>
    <col min="11" max="11" width="7.5703125" customWidth="1"/>
    <col min="12" max="13" width="7.7109375" customWidth="1"/>
    <col min="14" max="14" width="8.42578125" customWidth="1"/>
    <col min="15" max="15" width="7.7109375" customWidth="1"/>
    <col min="16" max="16" width="7.5703125" customWidth="1"/>
  </cols>
  <sheetData>
    <row r="1" spans="1:16" x14ac:dyDescent="0.25">
      <c r="A1" t="s">
        <v>45</v>
      </c>
    </row>
    <row r="2" spans="1:16" x14ac:dyDescent="0.25">
      <c r="A2" s="1" t="s">
        <v>59</v>
      </c>
    </row>
    <row r="4" spans="1:16" ht="30" customHeight="1" x14ac:dyDescent="0.25">
      <c r="A4" s="9" t="s">
        <v>43</v>
      </c>
      <c r="B4" s="36" t="s">
        <v>37</v>
      </c>
      <c r="C4" s="36"/>
      <c r="D4" s="36"/>
      <c r="E4" s="36"/>
      <c r="F4" s="36"/>
      <c r="G4" s="36" t="s">
        <v>39</v>
      </c>
      <c r="H4" s="36"/>
      <c r="I4" s="36"/>
      <c r="J4" s="36"/>
      <c r="K4" s="36"/>
      <c r="L4" s="36" t="s">
        <v>40</v>
      </c>
      <c r="M4" s="36"/>
      <c r="N4" s="36"/>
      <c r="O4" s="36"/>
      <c r="P4" s="36"/>
    </row>
    <row r="5" spans="1:16" x14ac:dyDescent="0.25">
      <c r="B5" s="3" t="s">
        <v>46</v>
      </c>
      <c r="C5" s="3" t="s">
        <v>47</v>
      </c>
      <c r="D5" s="3" t="s">
        <v>48</v>
      </c>
      <c r="E5" s="3" t="s">
        <v>49</v>
      </c>
      <c r="F5" s="3" t="s">
        <v>50</v>
      </c>
      <c r="G5" s="3" t="s">
        <v>46</v>
      </c>
      <c r="H5" s="3" t="s">
        <v>47</v>
      </c>
      <c r="I5" s="3" t="s">
        <v>48</v>
      </c>
      <c r="J5" s="3" t="s">
        <v>49</v>
      </c>
      <c r="K5" s="3" t="s">
        <v>50</v>
      </c>
      <c r="L5" s="3" t="s">
        <v>46</v>
      </c>
      <c r="M5" s="3" t="s">
        <v>47</v>
      </c>
      <c r="N5" s="3" t="s">
        <v>48</v>
      </c>
      <c r="O5" s="3" t="s">
        <v>49</v>
      </c>
      <c r="P5" s="3" t="s">
        <v>50</v>
      </c>
    </row>
    <row r="6" spans="1:16" x14ac:dyDescent="0.25">
      <c r="A6" t="s">
        <v>53</v>
      </c>
      <c r="B6" s="4">
        <v>14460</v>
      </c>
      <c r="C6" s="4">
        <v>5737</v>
      </c>
      <c r="D6" s="4">
        <v>5965</v>
      </c>
      <c r="E6" s="4">
        <v>114960</v>
      </c>
      <c r="F6" s="23">
        <v>5306</v>
      </c>
      <c r="G6" s="4">
        <v>7532</v>
      </c>
      <c r="H6" s="4">
        <v>2936</v>
      </c>
      <c r="I6" s="4">
        <v>2564</v>
      </c>
      <c r="J6" s="4">
        <v>34953</v>
      </c>
      <c r="K6" s="23">
        <v>8094</v>
      </c>
      <c r="L6" s="4">
        <v>12597</v>
      </c>
      <c r="M6" s="4">
        <v>4805</v>
      </c>
      <c r="N6" s="4">
        <v>4951</v>
      </c>
      <c r="O6" s="4">
        <v>83773</v>
      </c>
      <c r="P6" s="24">
        <v>14205</v>
      </c>
    </row>
    <row r="7" spans="1:16" x14ac:dyDescent="0.25">
      <c r="A7" t="s">
        <v>58</v>
      </c>
      <c r="B7" s="4">
        <v>5251</v>
      </c>
      <c r="C7" s="4">
        <v>3794</v>
      </c>
      <c r="D7" s="4">
        <v>2920</v>
      </c>
      <c r="E7" s="4">
        <v>56988</v>
      </c>
      <c r="F7" s="24">
        <v>2244</v>
      </c>
      <c r="G7" s="4">
        <v>2732</v>
      </c>
      <c r="H7" s="4">
        <v>2320</v>
      </c>
      <c r="I7" s="4">
        <v>1527</v>
      </c>
      <c r="J7" s="4">
        <v>23700</v>
      </c>
      <c r="K7" s="24">
        <v>3178</v>
      </c>
      <c r="L7" s="4">
        <v>1587</v>
      </c>
      <c r="M7" s="4">
        <v>2807</v>
      </c>
      <c r="N7" s="4">
        <v>1763</v>
      </c>
      <c r="O7" s="4">
        <v>34830</v>
      </c>
      <c r="P7" s="24">
        <v>2518</v>
      </c>
    </row>
    <row r="8" spans="1:16" x14ac:dyDescent="0.25">
      <c r="A8" t="s">
        <v>54</v>
      </c>
      <c r="B8" s="4">
        <v>839</v>
      </c>
      <c r="C8" s="4">
        <v>900</v>
      </c>
      <c r="D8" s="4">
        <v>840</v>
      </c>
      <c r="E8" s="4">
        <v>17947</v>
      </c>
      <c r="F8" s="24">
        <v>507</v>
      </c>
      <c r="G8" s="4">
        <v>595</v>
      </c>
      <c r="H8" s="4">
        <v>937</v>
      </c>
      <c r="I8" s="4">
        <v>432</v>
      </c>
      <c r="J8" s="4">
        <v>7160</v>
      </c>
      <c r="K8" s="24">
        <v>796</v>
      </c>
      <c r="L8" s="4">
        <v>457</v>
      </c>
      <c r="M8" s="4">
        <v>1384</v>
      </c>
      <c r="N8" s="4">
        <v>667</v>
      </c>
      <c r="O8" s="4">
        <v>10776</v>
      </c>
      <c r="P8" s="24">
        <v>829</v>
      </c>
    </row>
    <row r="9" spans="1:16" x14ac:dyDescent="0.25">
      <c r="A9" t="s">
        <v>55</v>
      </c>
      <c r="B9" s="4">
        <v>2465</v>
      </c>
      <c r="C9" s="4">
        <v>3148</v>
      </c>
      <c r="D9" s="4">
        <v>3644</v>
      </c>
      <c r="E9" s="4">
        <v>38808</v>
      </c>
      <c r="F9" s="24">
        <v>2409</v>
      </c>
      <c r="G9" s="4">
        <v>829</v>
      </c>
      <c r="H9" s="4">
        <v>1233</v>
      </c>
      <c r="I9" s="4">
        <v>1182</v>
      </c>
      <c r="J9" s="4">
        <v>11556</v>
      </c>
      <c r="K9" s="24">
        <v>1030</v>
      </c>
      <c r="L9" s="4">
        <v>1187</v>
      </c>
      <c r="M9" s="4">
        <v>4359</v>
      </c>
      <c r="N9" s="4">
        <v>2318</v>
      </c>
      <c r="O9" s="4">
        <v>45755</v>
      </c>
      <c r="P9" s="24">
        <v>1673</v>
      </c>
    </row>
    <row r="10" spans="1:16" x14ac:dyDescent="0.25">
      <c r="A10" t="s">
        <v>56</v>
      </c>
      <c r="B10" s="4">
        <v>8</v>
      </c>
      <c r="C10" s="4">
        <v>39</v>
      </c>
      <c r="D10" s="4">
        <v>517</v>
      </c>
      <c r="E10" s="4">
        <v>101</v>
      </c>
      <c r="F10" s="24">
        <v>22</v>
      </c>
      <c r="G10" s="4">
        <v>1</v>
      </c>
      <c r="H10" s="4">
        <v>20</v>
      </c>
      <c r="I10" s="4">
        <v>12</v>
      </c>
      <c r="J10" s="4">
        <v>117</v>
      </c>
      <c r="K10" s="24">
        <v>11</v>
      </c>
      <c r="L10" s="4">
        <v>792</v>
      </c>
      <c r="M10" s="4">
        <v>2538</v>
      </c>
      <c r="N10" s="4">
        <v>1841</v>
      </c>
      <c r="O10" s="4">
        <v>14650</v>
      </c>
      <c r="P10" s="24">
        <v>1285</v>
      </c>
    </row>
    <row r="11" spans="1:16" x14ac:dyDescent="0.25">
      <c r="A11" t="s">
        <v>57</v>
      </c>
      <c r="B11" s="4">
        <v>1030</v>
      </c>
      <c r="C11" s="4">
        <v>300</v>
      </c>
      <c r="D11" s="4">
        <v>741</v>
      </c>
      <c r="E11" s="4">
        <v>7399</v>
      </c>
      <c r="F11" s="24">
        <v>203</v>
      </c>
      <c r="G11" s="4">
        <v>1716</v>
      </c>
      <c r="H11" s="4">
        <v>341</v>
      </c>
      <c r="I11" s="4">
        <v>443</v>
      </c>
      <c r="J11" s="4">
        <v>5228</v>
      </c>
      <c r="K11" s="24">
        <v>533</v>
      </c>
      <c r="L11" s="4">
        <v>4545</v>
      </c>
      <c r="M11" s="4">
        <v>1578</v>
      </c>
      <c r="N11" s="4">
        <v>1491</v>
      </c>
      <c r="O11" s="4">
        <v>19682</v>
      </c>
      <c r="P11" s="24">
        <v>1875</v>
      </c>
    </row>
    <row r="12" spans="1:16" x14ac:dyDescent="0.25">
      <c r="A12" t="s">
        <v>50</v>
      </c>
      <c r="B12" s="4">
        <v>510</v>
      </c>
      <c r="C12" s="4">
        <v>539</v>
      </c>
      <c r="D12" s="4">
        <v>1207</v>
      </c>
      <c r="E12" s="4">
        <v>6011</v>
      </c>
      <c r="F12" s="24">
        <v>344</v>
      </c>
      <c r="G12" s="4">
        <v>325</v>
      </c>
      <c r="H12" s="4">
        <v>367</v>
      </c>
      <c r="I12" s="4">
        <v>244</v>
      </c>
      <c r="J12" s="4">
        <v>3179</v>
      </c>
      <c r="K12" s="25">
        <v>376</v>
      </c>
      <c r="L12" s="4">
        <v>231</v>
      </c>
      <c r="M12" s="4">
        <v>599</v>
      </c>
      <c r="N12" s="4">
        <v>451</v>
      </c>
      <c r="O12" s="4">
        <v>5274</v>
      </c>
      <c r="P12" s="24">
        <v>676</v>
      </c>
    </row>
    <row r="13" spans="1:16" x14ac:dyDescent="0.25">
      <c r="A13" s="2" t="s">
        <v>19</v>
      </c>
      <c r="B13" s="5">
        <f>SUM(B6:B12)</f>
        <v>24563</v>
      </c>
      <c r="C13" s="5">
        <f t="shared" ref="C13:P13" si="0">SUM(C6:C12)</f>
        <v>14457</v>
      </c>
      <c r="D13" s="5">
        <f t="shared" si="0"/>
        <v>15834</v>
      </c>
      <c r="E13" s="5">
        <f t="shared" si="0"/>
        <v>242214</v>
      </c>
      <c r="F13" s="23">
        <f t="shared" si="0"/>
        <v>11035</v>
      </c>
      <c r="G13" s="5">
        <f t="shared" si="0"/>
        <v>13730</v>
      </c>
      <c r="H13" s="5">
        <f t="shared" si="0"/>
        <v>8154</v>
      </c>
      <c r="I13" s="5">
        <f t="shared" si="0"/>
        <v>6404</v>
      </c>
      <c r="J13" s="5">
        <f t="shared" si="0"/>
        <v>85893</v>
      </c>
      <c r="K13" s="23">
        <f t="shared" si="0"/>
        <v>14018</v>
      </c>
      <c r="L13" s="5">
        <f t="shared" si="0"/>
        <v>21396</v>
      </c>
      <c r="M13" s="5">
        <f t="shared" si="0"/>
        <v>18070</v>
      </c>
      <c r="N13" s="5">
        <f t="shared" si="0"/>
        <v>13482</v>
      </c>
      <c r="O13" s="5">
        <f t="shared" si="0"/>
        <v>214740</v>
      </c>
      <c r="P13" s="23">
        <f t="shared" si="0"/>
        <v>23061</v>
      </c>
    </row>
    <row r="14" spans="1:16" x14ac:dyDescent="0.25">
      <c r="K14" s="8"/>
      <c r="P14" s="8"/>
    </row>
    <row r="15" spans="1:16" ht="30" customHeight="1" x14ac:dyDescent="0.25">
      <c r="A15" s="10"/>
      <c r="B15" s="36" t="s">
        <v>41</v>
      </c>
      <c r="C15" s="36"/>
      <c r="D15" s="36"/>
      <c r="E15" s="36"/>
      <c r="F15" s="36"/>
      <c r="G15" s="36" t="s">
        <v>42</v>
      </c>
      <c r="H15" s="36"/>
      <c r="I15" s="36"/>
      <c r="J15" s="36"/>
      <c r="K15" s="36"/>
      <c r="L15" s="36" t="s">
        <v>51</v>
      </c>
      <c r="M15" s="36"/>
      <c r="N15" s="36"/>
      <c r="O15" s="36"/>
      <c r="P15" s="36"/>
    </row>
    <row r="16" spans="1:16" x14ac:dyDescent="0.25">
      <c r="B16" s="3" t="s">
        <v>46</v>
      </c>
      <c r="C16" s="3" t="s">
        <v>47</v>
      </c>
      <c r="D16" s="3" t="s">
        <v>48</v>
      </c>
      <c r="E16" s="3" t="s">
        <v>49</v>
      </c>
      <c r="F16" s="3" t="s">
        <v>50</v>
      </c>
      <c r="G16" s="3" t="s">
        <v>46</v>
      </c>
      <c r="H16" s="3" t="s">
        <v>47</v>
      </c>
      <c r="I16" s="3" t="s">
        <v>48</v>
      </c>
      <c r="J16" s="3" t="s">
        <v>49</v>
      </c>
      <c r="K16" s="3" t="s">
        <v>50</v>
      </c>
      <c r="L16" s="3" t="s">
        <v>46</v>
      </c>
      <c r="M16" s="3" t="s">
        <v>47</v>
      </c>
      <c r="N16" s="3" t="s">
        <v>48</v>
      </c>
      <c r="O16" s="3" t="s">
        <v>49</v>
      </c>
      <c r="P16" s="3" t="s">
        <v>50</v>
      </c>
    </row>
    <row r="17" spans="1:18" ht="15" customHeight="1" x14ac:dyDescent="0.25">
      <c r="A17" t="s">
        <v>53</v>
      </c>
      <c r="B17" s="4">
        <v>7900</v>
      </c>
      <c r="C17" s="4">
        <v>10726</v>
      </c>
      <c r="D17" s="4">
        <v>7057</v>
      </c>
      <c r="E17" s="4">
        <v>114554</v>
      </c>
      <c r="F17" s="24">
        <v>17818</v>
      </c>
      <c r="G17" s="4">
        <v>19757</v>
      </c>
      <c r="H17" s="4">
        <v>10715</v>
      </c>
      <c r="I17" s="4">
        <v>12161</v>
      </c>
      <c r="J17" s="4">
        <v>153453</v>
      </c>
      <c r="K17" s="24">
        <v>118321</v>
      </c>
      <c r="L17" s="4">
        <f>SUM(L6,B17,G17)</f>
        <v>40254</v>
      </c>
      <c r="M17" s="4">
        <f>SUM(M6,C17,H17)</f>
        <v>26246</v>
      </c>
      <c r="N17" s="4">
        <f t="shared" ref="N17:P23" si="1">SUM(N6,D17,I17)</f>
        <v>24169</v>
      </c>
      <c r="O17" s="4">
        <f t="shared" si="1"/>
        <v>351780</v>
      </c>
      <c r="P17" s="23">
        <f t="shared" si="1"/>
        <v>150344</v>
      </c>
    </row>
    <row r="18" spans="1:18" x14ac:dyDescent="0.25">
      <c r="A18" t="s">
        <v>58</v>
      </c>
      <c r="B18" s="4">
        <v>5850</v>
      </c>
      <c r="C18" s="4">
        <v>13030</v>
      </c>
      <c r="D18" s="4">
        <v>9009</v>
      </c>
      <c r="E18" s="4">
        <v>129746</v>
      </c>
      <c r="F18" s="24">
        <v>21658</v>
      </c>
      <c r="G18" s="4">
        <v>1182</v>
      </c>
      <c r="H18" s="4">
        <v>1995</v>
      </c>
      <c r="I18" s="4">
        <v>1442</v>
      </c>
      <c r="J18" s="4">
        <v>18959</v>
      </c>
      <c r="K18" s="24">
        <v>5416</v>
      </c>
      <c r="L18" s="4">
        <f t="shared" ref="L18:L23" si="2">SUM(L7,B18,G18)</f>
        <v>8619</v>
      </c>
      <c r="M18" s="4">
        <f t="shared" ref="M18:M23" si="3">SUM(M7,C18,H18)</f>
        <v>17832</v>
      </c>
      <c r="N18" s="4">
        <f t="shared" si="1"/>
        <v>12214</v>
      </c>
      <c r="O18" s="4">
        <f t="shared" si="1"/>
        <v>183535</v>
      </c>
      <c r="P18" s="24">
        <f t="shared" si="1"/>
        <v>29592</v>
      </c>
    </row>
    <row r="19" spans="1:18" x14ac:dyDescent="0.25">
      <c r="A19" t="s">
        <v>54</v>
      </c>
      <c r="B19" s="4">
        <v>744</v>
      </c>
      <c r="C19" s="4">
        <v>2394</v>
      </c>
      <c r="D19" s="4">
        <v>1934</v>
      </c>
      <c r="E19" s="4">
        <v>24927</v>
      </c>
      <c r="F19" s="24">
        <v>2750</v>
      </c>
      <c r="G19" s="4">
        <v>16</v>
      </c>
      <c r="H19" s="4">
        <v>83</v>
      </c>
      <c r="I19" s="4">
        <v>30</v>
      </c>
      <c r="J19" s="4">
        <v>793</v>
      </c>
      <c r="K19" s="24">
        <v>182</v>
      </c>
      <c r="L19" s="4">
        <f t="shared" si="2"/>
        <v>1217</v>
      </c>
      <c r="M19" s="4">
        <f t="shared" si="3"/>
        <v>3861</v>
      </c>
      <c r="N19" s="4">
        <f t="shared" si="1"/>
        <v>2631</v>
      </c>
      <c r="O19" s="4">
        <f t="shared" si="1"/>
        <v>36496</v>
      </c>
      <c r="P19" s="24">
        <f t="shared" si="1"/>
        <v>3761</v>
      </c>
    </row>
    <row r="20" spans="1:18" x14ac:dyDescent="0.25">
      <c r="A20" t="s">
        <v>55</v>
      </c>
      <c r="B20" s="4">
        <v>8857</v>
      </c>
      <c r="C20" s="4">
        <v>24469</v>
      </c>
      <c r="D20" s="4">
        <v>16030</v>
      </c>
      <c r="E20" s="4">
        <v>216063</v>
      </c>
      <c r="F20" s="24">
        <v>22767</v>
      </c>
      <c r="G20" s="4">
        <v>0</v>
      </c>
      <c r="H20" s="4">
        <v>0</v>
      </c>
      <c r="I20" s="4">
        <v>0</v>
      </c>
      <c r="J20" s="4">
        <v>0</v>
      </c>
      <c r="K20" s="24">
        <v>0</v>
      </c>
      <c r="L20" s="4">
        <f t="shared" si="2"/>
        <v>10044</v>
      </c>
      <c r="M20" s="4">
        <f t="shared" si="3"/>
        <v>28828</v>
      </c>
      <c r="N20" s="4">
        <f t="shared" si="1"/>
        <v>18348</v>
      </c>
      <c r="O20" s="4">
        <f t="shared" si="1"/>
        <v>261818</v>
      </c>
      <c r="P20" s="24">
        <f t="shared" si="1"/>
        <v>24440</v>
      </c>
    </row>
    <row r="21" spans="1:18" x14ac:dyDescent="0.25">
      <c r="A21" t="s">
        <v>56</v>
      </c>
      <c r="B21" s="4">
        <v>2337</v>
      </c>
      <c r="C21" s="4">
        <v>9403</v>
      </c>
      <c r="D21" s="4">
        <v>5283</v>
      </c>
      <c r="E21" s="4">
        <v>36584</v>
      </c>
      <c r="F21" s="24">
        <v>5283</v>
      </c>
      <c r="G21" s="4">
        <v>20</v>
      </c>
      <c r="H21" s="4">
        <v>30</v>
      </c>
      <c r="I21" s="4">
        <v>15</v>
      </c>
      <c r="J21" s="4">
        <v>485</v>
      </c>
      <c r="K21" s="24">
        <v>28</v>
      </c>
      <c r="L21" s="4">
        <f t="shared" si="2"/>
        <v>3149</v>
      </c>
      <c r="M21" s="4">
        <f t="shared" si="3"/>
        <v>11971</v>
      </c>
      <c r="N21" s="4">
        <f t="shared" si="1"/>
        <v>7139</v>
      </c>
      <c r="O21" s="4">
        <f t="shared" si="1"/>
        <v>51719</v>
      </c>
      <c r="P21" s="24">
        <f t="shared" si="1"/>
        <v>6596</v>
      </c>
    </row>
    <row r="22" spans="1:18" x14ac:dyDescent="0.25">
      <c r="A22" t="s">
        <v>57</v>
      </c>
      <c r="B22" s="4">
        <v>2086</v>
      </c>
      <c r="C22" s="4">
        <v>1599</v>
      </c>
      <c r="D22" s="4">
        <v>1297</v>
      </c>
      <c r="E22" s="4">
        <v>21879</v>
      </c>
      <c r="F22" s="24">
        <v>2553</v>
      </c>
      <c r="G22" s="4">
        <v>2106</v>
      </c>
      <c r="H22" s="4">
        <v>815</v>
      </c>
      <c r="I22" s="4">
        <v>619</v>
      </c>
      <c r="J22" s="4">
        <v>5420</v>
      </c>
      <c r="K22" s="24">
        <v>1833</v>
      </c>
      <c r="L22" s="4">
        <f t="shared" si="2"/>
        <v>8737</v>
      </c>
      <c r="M22" s="4">
        <f t="shared" si="3"/>
        <v>3992</v>
      </c>
      <c r="N22" s="4">
        <f t="shared" si="1"/>
        <v>3407</v>
      </c>
      <c r="O22" s="4">
        <f t="shared" si="1"/>
        <v>46981</v>
      </c>
      <c r="P22" s="24">
        <f t="shared" si="1"/>
        <v>6261</v>
      </c>
    </row>
    <row r="23" spans="1:18" x14ac:dyDescent="0.25">
      <c r="A23" t="s">
        <v>50</v>
      </c>
      <c r="B23" s="4">
        <v>609</v>
      </c>
      <c r="C23" s="4">
        <v>1976</v>
      </c>
      <c r="D23" s="4">
        <v>1919</v>
      </c>
      <c r="E23" s="4">
        <v>15183</v>
      </c>
      <c r="F23" s="24">
        <v>2156</v>
      </c>
      <c r="G23" s="4">
        <v>54</v>
      </c>
      <c r="H23" s="4">
        <v>110</v>
      </c>
      <c r="I23" s="4">
        <v>87</v>
      </c>
      <c r="J23" s="4">
        <v>430</v>
      </c>
      <c r="K23" s="24">
        <v>186</v>
      </c>
      <c r="L23" s="4">
        <f t="shared" si="2"/>
        <v>894</v>
      </c>
      <c r="M23" s="4">
        <f t="shared" si="3"/>
        <v>2685</v>
      </c>
      <c r="N23" s="4">
        <f t="shared" si="1"/>
        <v>2457</v>
      </c>
      <c r="O23" s="4">
        <f t="shared" si="1"/>
        <v>20887</v>
      </c>
      <c r="P23" s="24">
        <f t="shared" si="1"/>
        <v>3018</v>
      </c>
    </row>
    <row r="24" spans="1:18" x14ac:dyDescent="0.25">
      <c r="A24" s="2" t="s">
        <v>19</v>
      </c>
      <c r="B24" s="5">
        <f>SUM(B17:B23)</f>
        <v>28383</v>
      </c>
      <c r="C24" s="5">
        <f t="shared" ref="C24:P24" si="4">SUM(C17:C23)</f>
        <v>63597</v>
      </c>
      <c r="D24" s="5">
        <f t="shared" si="4"/>
        <v>42529</v>
      </c>
      <c r="E24" s="5">
        <f t="shared" si="4"/>
        <v>558936</v>
      </c>
      <c r="F24" s="23">
        <f t="shared" si="4"/>
        <v>74985</v>
      </c>
      <c r="G24" s="5">
        <f t="shared" si="4"/>
        <v>23135</v>
      </c>
      <c r="H24" s="5">
        <f t="shared" si="4"/>
        <v>13748</v>
      </c>
      <c r="I24" s="5">
        <f t="shared" si="4"/>
        <v>14354</v>
      </c>
      <c r="J24" s="5">
        <f t="shared" si="4"/>
        <v>179540</v>
      </c>
      <c r="K24" s="5">
        <f t="shared" si="4"/>
        <v>125966</v>
      </c>
      <c r="L24" s="5">
        <f t="shared" si="4"/>
        <v>72914</v>
      </c>
      <c r="M24" s="5">
        <f t="shared" si="4"/>
        <v>95415</v>
      </c>
      <c r="N24" s="5">
        <f t="shared" si="4"/>
        <v>70365</v>
      </c>
      <c r="O24" s="5">
        <f t="shared" si="4"/>
        <v>953216</v>
      </c>
      <c r="P24" s="23">
        <f t="shared" si="4"/>
        <v>224012</v>
      </c>
      <c r="Q24" s="4"/>
      <c r="R24" s="4"/>
    </row>
    <row r="26" spans="1:18" x14ac:dyDescent="0.25">
      <c r="A26" s="1" t="s">
        <v>8</v>
      </c>
    </row>
    <row r="27" spans="1:18" ht="45" customHeight="1" x14ac:dyDescent="0.25">
      <c r="A27" s="35" t="s">
        <v>118</v>
      </c>
      <c r="B27" s="35"/>
      <c r="C27" s="35"/>
      <c r="D27" s="35"/>
      <c r="E27" s="35"/>
      <c r="F27" s="35"/>
      <c r="G27" s="35"/>
      <c r="H27" s="35"/>
      <c r="I27" s="35"/>
      <c r="J27" s="35"/>
      <c r="K27" s="35"/>
      <c r="L27" s="35"/>
      <c r="M27" s="35"/>
      <c r="N27" s="35"/>
      <c r="O27" s="35"/>
      <c r="P27" s="35"/>
    </row>
    <row r="29" spans="1:18" x14ac:dyDescent="0.25">
      <c r="A29" s="1" t="s">
        <v>9</v>
      </c>
    </row>
    <row r="30" spans="1:18" x14ac:dyDescent="0.25">
      <c r="A30" t="s">
        <v>10</v>
      </c>
    </row>
    <row r="31" spans="1:18" x14ac:dyDescent="0.25">
      <c r="A31" t="s">
        <v>60</v>
      </c>
    </row>
    <row r="32" spans="1:18" x14ac:dyDescent="0.25">
      <c r="A32" t="s">
        <v>22</v>
      </c>
    </row>
  </sheetData>
  <mergeCells count="7">
    <mergeCell ref="A27:P27"/>
    <mergeCell ref="B4:F4"/>
    <mergeCell ref="G4:K4"/>
    <mergeCell ref="L4:P4"/>
    <mergeCell ref="B15:F15"/>
    <mergeCell ref="G15:K15"/>
    <mergeCell ref="L15:P15"/>
  </mergeCells>
  <pageMargins left="0.51181102362204722" right="0.51181102362204722" top="0.55118110236220474" bottom="0.55118110236220474" header="0.31496062992125984" footer="0.31496062992125984"/>
  <pageSetup scale="94" fitToHeight="0" orientation="landscape" r:id="rId1"/>
  <headerFooter>
    <oddFooter>&amp;LAmerican Association of University Professors&amp;CThe Employment Status of Instructional Staff, Fall 2011&amp;RApril 2014, Page 38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election activeCell="A28" sqref="A28"/>
    </sheetView>
  </sheetViews>
  <sheetFormatPr defaultRowHeight="15" x14ac:dyDescent="0.25"/>
  <cols>
    <col min="1" max="1" width="20.7109375" customWidth="1"/>
    <col min="2" max="3" width="7.7109375" customWidth="1"/>
    <col min="4" max="4" width="8.42578125" customWidth="1"/>
    <col min="5" max="5" width="7.7109375" customWidth="1"/>
    <col min="6" max="6" width="6.7109375" customWidth="1"/>
    <col min="7" max="8" width="7.7109375" customWidth="1"/>
    <col min="9" max="9" width="8.42578125" customWidth="1"/>
    <col min="10" max="10" width="7.7109375" customWidth="1"/>
    <col min="11" max="11" width="6.7109375" customWidth="1"/>
    <col min="12" max="13" width="7.7109375" customWidth="1"/>
    <col min="14" max="14" width="8.42578125" customWidth="1"/>
    <col min="15" max="15" width="7.7109375" customWidth="1"/>
    <col min="16" max="16" width="6.7109375" customWidth="1"/>
  </cols>
  <sheetData>
    <row r="1" spans="1:16" x14ac:dyDescent="0.25">
      <c r="A1" t="s">
        <v>117</v>
      </c>
    </row>
    <row r="2" spans="1:16" x14ac:dyDescent="0.25">
      <c r="A2" s="1" t="s">
        <v>59</v>
      </c>
    </row>
    <row r="4" spans="1:16" ht="30" customHeight="1" x14ac:dyDescent="0.25">
      <c r="A4" s="22" t="s">
        <v>133</v>
      </c>
      <c r="B4" s="36" t="s">
        <v>37</v>
      </c>
      <c r="C4" s="36"/>
      <c r="D4" s="36"/>
      <c r="E4" s="36"/>
      <c r="F4" s="36"/>
      <c r="G4" s="36" t="s">
        <v>39</v>
      </c>
      <c r="H4" s="36"/>
      <c r="I4" s="36"/>
      <c r="J4" s="36"/>
      <c r="K4" s="36"/>
      <c r="L4" s="36" t="s">
        <v>40</v>
      </c>
      <c r="M4" s="36"/>
      <c r="N4" s="36"/>
      <c r="O4" s="36"/>
      <c r="P4" s="36"/>
    </row>
    <row r="5" spans="1:16" x14ac:dyDescent="0.25">
      <c r="B5" s="12" t="s">
        <v>46</v>
      </c>
      <c r="C5" s="12" t="s">
        <v>47</v>
      </c>
      <c r="D5" s="12" t="s">
        <v>48</v>
      </c>
      <c r="E5" s="12" t="s">
        <v>49</v>
      </c>
      <c r="F5" s="12" t="s">
        <v>50</v>
      </c>
      <c r="G5" s="12" t="s">
        <v>46</v>
      </c>
      <c r="H5" s="12" t="s">
        <v>47</v>
      </c>
      <c r="I5" s="12" t="s">
        <v>48</v>
      </c>
      <c r="J5" s="12" t="s">
        <v>49</v>
      </c>
      <c r="K5" s="12" t="s">
        <v>50</v>
      </c>
      <c r="L5" s="12" t="s">
        <v>46</v>
      </c>
      <c r="M5" s="12" t="s">
        <v>47</v>
      </c>
      <c r="N5" s="12" t="s">
        <v>48</v>
      </c>
      <c r="O5" s="12" t="s">
        <v>49</v>
      </c>
      <c r="P5" s="12" t="s">
        <v>50</v>
      </c>
    </row>
    <row r="6" spans="1:16" x14ac:dyDescent="0.25">
      <c r="A6" t="s">
        <v>53</v>
      </c>
      <c r="B6" s="6">
        <f>ROUND(100*('Table 17a'!B6/SUM('Table 17a'!$B6:$F6)),3)</f>
        <v>9.875</v>
      </c>
      <c r="C6" s="6">
        <f>ROUND(100*('Table 17a'!C6/SUM('Table 17a'!$B6:$F6)),3)</f>
        <v>3.9180000000000001</v>
      </c>
      <c r="D6" s="6">
        <f>ROUND(100*('Table 17a'!D6/SUM('Table 17a'!$B6:$F6)),3)</f>
        <v>4.0739999999999998</v>
      </c>
      <c r="E6" s="6">
        <f>ROUND(100*('Table 17a'!E6/SUM('Table 17a'!$B6:$F6)),3)</f>
        <v>78.510000000000005</v>
      </c>
      <c r="F6" s="20">
        <f>ROUND(100*('Table 17a'!F6/SUM('Table 17a'!$B6:$F6)),3)</f>
        <v>3.6240000000000001</v>
      </c>
      <c r="G6" s="6">
        <f>ROUND(100*('Table 17a'!G6/SUM('Table 17a'!$G6:$K6)),3)</f>
        <v>13.430999999999999</v>
      </c>
      <c r="H6" s="6">
        <f>ROUND(100*('Table 17a'!H6/SUM('Table 17a'!$G6:$K6)),3)</f>
        <v>5.2350000000000003</v>
      </c>
      <c r="I6" s="6">
        <f>ROUND(100*('Table 17a'!I6/SUM('Table 17a'!$G6:$K6)),3)</f>
        <v>4.5720000000000001</v>
      </c>
      <c r="J6" s="6">
        <f>ROUND(100*('Table 17a'!J6/SUM('Table 17a'!$G6:$K6)),3)</f>
        <v>62.328000000000003</v>
      </c>
      <c r="K6" s="20">
        <f>ROUND(100*('Table 17a'!K6/SUM('Table 17a'!$G6:$K6)),3)</f>
        <v>14.433</v>
      </c>
      <c r="L6" s="6">
        <f>ROUND(100*('Table 17a'!L6/SUM('Table 17a'!$L6:$P6)),3)</f>
        <v>10.468999999999999</v>
      </c>
      <c r="M6" s="6">
        <f>ROUND(100*('Table 17a'!M6/SUM('Table 17a'!$L6:$P6)),3)</f>
        <v>3.9929999999999999</v>
      </c>
      <c r="N6" s="6">
        <f>ROUND(100*('Table 17a'!N6/SUM('Table 17a'!$L6:$P6)),3)</f>
        <v>4.1139999999999999</v>
      </c>
      <c r="O6" s="6">
        <f>ROUND(100*('Table 17a'!O6/SUM('Table 17a'!$L6:$P6)),3)</f>
        <v>69.619</v>
      </c>
      <c r="P6" s="6">
        <f>ROUND(100*('Table 17a'!P6/SUM('Table 17a'!$L6:$P6)),3)</f>
        <v>11.805</v>
      </c>
    </row>
    <row r="7" spans="1:16" x14ac:dyDescent="0.25">
      <c r="A7" t="s">
        <v>58</v>
      </c>
      <c r="B7" s="6">
        <f>ROUND(100*('Table 17a'!B7/SUM('Table 17a'!$B7:$F7)),3)</f>
        <v>7.375</v>
      </c>
      <c r="C7" s="6">
        <f>ROUND(100*('Table 17a'!C7/SUM('Table 17a'!$B7:$F7)),3)</f>
        <v>5.3289999999999997</v>
      </c>
      <c r="D7" s="6">
        <f>ROUND(100*('Table 17a'!D7/SUM('Table 17a'!$B7:$F7)),3)</f>
        <v>4.101</v>
      </c>
      <c r="E7" s="6">
        <f>ROUND(100*('Table 17a'!E7/SUM('Table 17a'!$B7:$F7)),3)</f>
        <v>80.043000000000006</v>
      </c>
      <c r="F7" s="21">
        <f>ROUND(100*('Table 17a'!F7/SUM('Table 17a'!$B7:$F7)),3)</f>
        <v>3.1520000000000001</v>
      </c>
      <c r="G7" s="6">
        <f>ROUND(100*('Table 17a'!G7/SUM('Table 17a'!$G7:$K7)),3)</f>
        <v>8.1660000000000004</v>
      </c>
      <c r="H7" s="6">
        <f>ROUND(100*('Table 17a'!H7/SUM('Table 17a'!$G7:$K7)),3)</f>
        <v>6.9340000000000002</v>
      </c>
      <c r="I7" s="6">
        <f>ROUND(100*('Table 17a'!I7/SUM('Table 17a'!$G7:$K7)),3)</f>
        <v>4.5640000000000001</v>
      </c>
      <c r="J7" s="6">
        <f>ROUND(100*('Table 17a'!J7/SUM('Table 17a'!$G7:$K7)),3)</f>
        <v>70.837000000000003</v>
      </c>
      <c r="K7" s="21">
        <f>ROUND(100*('Table 17a'!K7/SUM('Table 17a'!$G7:$K7)),3)</f>
        <v>9.4990000000000006</v>
      </c>
      <c r="L7" s="6">
        <f>ROUND(100*('Table 17a'!L7/SUM('Table 17a'!$L7:$P7)),3)</f>
        <v>3.6480000000000001</v>
      </c>
      <c r="M7" s="6">
        <f>ROUND(100*('Table 17a'!M7/SUM('Table 17a'!$L7:$P7)),3)</f>
        <v>6.452</v>
      </c>
      <c r="N7" s="6">
        <f>ROUND(100*('Table 17a'!N7/SUM('Table 17a'!$L7:$P7)),3)</f>
        <v>4.0519999999999996</v>
      </c>
      <c r="O7" s="6">
        <f>ROUND(100*('Table 17a'!O7/SUM('Table 17a'!$L7:$P7)),3)</f>
        <v>80.06</v>
      </c>
      <c r="P7" s="6">
        <f>ROUND(100*('Table 17a'!P7/SUM('Table 17a'!$L7:$P7)),3)</f>
        <v>5.7880000000000003</v>
      </c>
    </row>
    <row r="8" spans="1:16" x14ac:dyDescent="0.25">
      <c r="A8" t="s">
        <v>54</v>
      </c>
      <c r="B8" s="6">
        <f>ROUND(100*('Table 17a'!B8/SUM('Table 17a'!$B8:$F8)),3)</f>
        <v>3.9889999999999999</v>
      </c>
      <c r="C8" s="6">
        <f>ROUND(100*('Table 17a'!C8/SUM('Table 17a'!$B8:$F8)),3)</f>
        <v>4.2789999999999999</v>
      </c>
      <c r="D8" s="6">
        <f>ROUND(100*('Table 17a'!D8/SUM('Table 17a'!$B8:$F8)),3)</f>
        <v>3.9940000000000002</v>
      </c>
      <c r="E8" s="6">
        <f>ROUND(100*('Table 17a'!E8/SUM('Table 17a'!$B8:$F8)),3)</f>
        <v>85.328000000000003</v>
      </c>
      <c r="F8" s="21">
        <f>ROUND(100*('Table 17a'!F8/SUM('Table 17a'!$B8:$F8)),3)</f>
        <v>2.41</v>
      </c>
      <c r="G8" s="6">
        <f>ROUND(100*('Table 17a'!G8/SUM('Table 17a'!$G8:$K8)),3)</f>
        <v>5.9980000000000002</v>
      </c>
      <c r="H8" s="6">
        <f>ROUND(100*('Table 17a'!H8/SUM('Table 17a'!$G8:$K8)),3)</f>
        <v>9.4459999999999997</v>
      </c>
      <c r="I8" s="6">
        <f>ROUND(100*('Table 17a'!I8/SUM('Table 17a'!$G8:$K8)),3)</f>
        <v>4.3550000000000004</v>
      </c>
      <c r="J8" s="6">
        <f>ROUND(100*('Table 17a'!J8/SUM('Table 17a'!$G8:$K8)),3)</f>
        <v>72.177000000000007</v>
      </c>
      <c r="K8" s="21">
        <f>ROUND(100*('Table 17a'!K8/SUM('Table 17a'!$G8:$K8)),3)</f>
        <v>8.0239999999999991</v>
      </c>
      <c r="L8" s="6">
        <f>ROUND(100*('Table 17a'!L8/SUM('Table 17a'!$L8:$P8)),3)</f>
        <v>3.238</v>
      </c>
      <c r="M8" s="6">
        <f>ROUND(100*('Table 17a'!M8/SUM('Table 17a'!$L8:$P8)),3)</f>
        <v>9.8070000000000004</v>
      </c>
      <c r="N8" s="6">
        <f>ROUND(100*('Table 17a'!N8/SUM('Table 17a'!$L8:$P8)),3)</f>
        <v>4.726</v>
      </c>
      <c r="O8" s="6">
        <f>ROUND(100*('Table 17a'!O8/SUM('Table 17a'!$L8:$P8)),3)</f>
        <v>76.355000000000004</v>
      </c>
      <c r="P8" s="6">
        <f>ROUND(100*('Table 17a'!P8/SUM('Table 17a'!$L8:$P8)),3)</f>
        <v>5.8739999999999997</v>
      </c>
    </row>
    <row r="9" spans="1:16" x14ac:dyDescent="0.25">
      <c r="A9" t="s">
        <v>55</v>
      </c>
      <c r="B9" s="6">
        <f>ROUND(100*('Table 17a'!B9/SUM('Table 17a'!$B9:$F9)),3)</f>
        <v>4.8840000000000003</v>
      </c>
      <c r="C9" s="6">
        <f>ROUND(100*('Table 17a'!C9/SUM('Table 17a'!$B9:$F9)),3)</f>
        <v>6.2370000000000001</v>
      </c>
      <c r="D9" s="6">
        <f>ROUND(100*('Table 17a'!D9/SUM('Table 17a'!$B9:$F9)),3)</f>
        <v>7.22</v>
      </c>
      <c r="E9" s="6">
        <f>ROUND(100*('Table 17a'!E9/SUM('Table 17a'!$B9:$F9)),3)</f>
        <v>76.887</v>
      </c>
      <c r="F9" s="21">
        <f>ROUND(100*('Table 17a'!F9/SUM('Table 17a'!$B9:$F9)),3)</f>
        <v>4.7729999999999997</v>
      </c>
      <c r="G9" s="6">
        <f>ROUND(100*('Table 17a'!G9/SUM('Table 17a'!$G9:$K9)),3)</f>
        <v>5.2370000000000001</v>
      </c>
      <c r="H9" s="6">
        <f>ROUND(100*('Table 17a'!H9/SUM('Table 17a'!$G9:$K9)),3)</f>
        <v>7.7889999999999997</v>
      </c>
      <c r="I9" s="6">
        <f>ROUND(100*('Table 17a'!I9/SUM('Table 17a'!$G9:$K9)),3)</f>
        <v>7.4669999999999996</v>
      </c>
      <c r="J9" s="6">
        <f>ROUND(100*('Table 17a'!J9/SUM('Table 17a'!$G9:$K9)),3)</f>
        <v>73.001000000000005</v>
      </c>
      <c r="K9" s="21">
        <f>ROUND(100*('Table 17a'!K9/SUM('Table 17a'!$G9:$K9)),3)</f>
        <v>6.5069999999999997</v>
      </c>
      <c r="L9" s="6">
        <f>ROUND(100*('Table 17a'!L9/SUM('Table 17a'!$L9:$P9)),3)</f>
        <v>2.1469999999999998</v>
      </c>
      <c r="M9" s="6">
        <f>ROUND(100*('Table 17a'!M9/SUM('Table 17a'!$L9:$P9)),3)</f>
        <v>7.8840000000000003</v>
      </c>
      <c r="N9" s="6">
        <f>ROUND(100*('Table 17a'!N9/SUM('Table 17a'!$L9:$P9)),3)</f>
        <v>4.1920000000000002</v>
      </c>
      <c r="O9" s="6">
        <f>ROUND(100*('Table 17a'!O9/SUM('Table 17a'!$L9:$P9)),3)</f>
        <v>82.751999999999995</v>
      </c>
      <c r="P9" s="6">
        <f>ROUND(100*('Table 17a'!P9/SUM('Table 17a'!$L9:$P9)),3)</f>
        <v>3.0259999999999998</v>
      </c>
    </row>
    <row r="10" spans="1:16" x14ac:dyDescent="0.25">
      <c r="A10" t="s">
        <v>56</v>
      </c>
      <c r="B10" s="6">
        <f>ROUND(100*('Table 17a'!B10/SUM('Table 17a'!$B10:$F10)),3)</f>
        <v>1.1639999999999999</v>
      </c>
      <c r="C10" s="6">
        <f>ROUND(100*('Table 17a'!C10/SUM('Table 17a'!$B10:$F10)),3)</f>
        <v>5.6769999999999996</v>
      </c>
      <c r="D10" s="6">
        <f>ROUND(100*('Table 17a'!D10/SUM('Table 17a'!$B10:$F10)),3)</f>
        <v>75.254999999999995</v>
      </c>
      <c r="E10" s="6">
        <f>ROUND(100*('Table 17a'!E10/SUM('Table 17a'!$B10:$F10)),3)</f>
        <v>14.702</v>
      </c>
      <c r="F10" s="21">
        <f>ROUND(100*('Table 17a'!F10/SUM('Table 17a'!$B10:$F10)),3)</f>
        <v>3.202</v>
      </c>
      <c r="G10" s="6">
        <f>ROUND(100*('Table 17a'!G10/SUM('Table 17a'!$G10:$K10)),3)</f>
        <v>0.621</v>
      </c>
      <c r="H10" s="6">
        <f>ROUND(100*('Table 17a'!H10/SUM('Table 17a'!$G10:$K10)),3)</f>
        <v>12.422000000000001</v>
      </c>
      <c r="I10" s="6">
        <f>ROUND(100*('Table 17a'!I10/SUM('Table 17a'!$G10:$K10)),3)</f>
        <v>7.4530000000000003</v>
      </c>
      <c r="J10" s="6">
        <f>ROUND(100*('Table 17a'!J10/SUM('Table 17a'!$G10:$K10)),3)</f>
        <v>72.671000000000006</v>
      </c>
      <c r="K10" s="21">
        <f>ROUND(100*('Table 17a'!K10/SUM('Table 17a'!$G10:$K10)),3)</f>
        <v>6.8319999999999999</v>
      </c>
      <c r="L10" s="6">
        <f>ROUND(100*('Table 17a'!L10/SUM('Table 17a'!$L10:$P10)),3)</f>
        <v>3.7519999999999998</v>
      </c>
      <c r="M10" s="6">
        <f>ROUND(100*('Table 17a'!M10/SUM('Table 17a'!$L10:$P10)),3)</f>
        <v>12.025</v>
      </c>
      <c r="N10" s="6">
        <f>ROUND(100*('Table 17a'!N10/SUM('Table 17a'!$L10:$P10)),3)</f>
        <v>8.7230000000000008</v>
      </c>
      <c r="O10" s="6">
        <f>ROUND(100*('Table 17a'!O10/SUM('Table 17a'!$L10:$P10)),3)</f>
        <v>69.412000000000006</v>
      </c>
      <c r="P10" s="6">
        <f>ROUND(100*('Table 17a'!P10/SUM('Table 17a'!$L10:$P10)),3)</f>
        <v>6.0880000000000001</v>
      </c>
    </row>
    <row r="11" spans="1:16" x14ac:dyDescent="0.25">
      <c r="A11" t="s">
        <v>57</v>
      </c>
      <c r="B11" s="6">
        <f>ROUND(100*('Table 17a'!B11/SUM('Table 17a'!$B11:$F11)),3)</f>
        <v>10.648</v>
      </c>
      <c r="C11" s="6">
        <f>ROUND(100*('Table 17a'!C11/SUM('Table 17a'!$B11:$F11)),3)</f>
        <v>3.101</v>
      </c>
      <c r="D11" s="6">
        <f>ROUND(100*('Table 17a'!D11/SUM('Table 17a'!$B11:$F11)),3)</f>
        <v>7.66</v>
      </c>
      <c r="E11" s="6">
        <f>ROUND(100*('Table 17a'!E11/SUM('Table 17a'!$B11:$F11)),3)</f>
        <v>76.491</v>
      </c>
      <c r="F11" s="21">
        <f>ROUND(100*('Table 17a'!F11/SUM('Table 17a'!$B11:$F11)),3)</f>
        <v>2.0990000000000002</v>
      </c>
      <c r="G11" s="6">
        <f>ROUND(100*('Table 17a'!G11/SUM('Table 17a'!$G11:$K11)),3)</f>
        <v>20.771999999999998</v>
      </c>
      <c r="H11" s="6">
        <f>ROUND(100*('Table 17a'!H11/SUM('Table 17a'!$G11:$K11)),3)</f>
        <v>4.1280000000000001</v>
      </c>
      <c r="I11" s="6">
        <f>ROUND(100*('Table 17a'!I11/SUM('Table 17a'!$G11:$K11)),3)</f>
        <v>5.3630000000000004</v>
      </c>
      <c r="J11" s="6">
        <f>ROUND(100*('Table 17a'!J11/SUM('Table 17a'!$G11:$K11)),3)</f>
        <v>63.284999999999997</v>
      </c>
      <c r="K11" s="21">
        <f>ROUND(100*('Table 17a'!K11/SUM('Table 17a'!$G11:$K11)),3)</f>
        <v>6.452</v>
      </c>
      <c r="L11" s="6">
        <f>ROUND(100*('Table 17a'!L11/SUM('Table 17a'!$L11:$P11)),3)</f>
        <v>15.581</v>
      </c>
      <c r="M11" s="6">
        <f>ROUND(100*('Table 17a'!M11/SUM('Table 17a'!$L11:$P11)),3)</f>
        <v>5.4089999999999998</v>
      </c>
      <c r="N11" s="6">
        <f>ROUND(100*('Table 17a'!N11/SUM('Table 17a'!$L11:$P11)),3)</f>
        <v>5.1109999999999998</v>
      </c>
      <c r="O11" s="6">
        <f>ROUND(100*('Table 17a'!O11/SUM('Table 17a'!$L11:$P11)),3)</f>
        <v>67.471000000000004</v>
      </c>
      <c r="P11" s="6">
        <f>ROUND(100*('Table 17a'!P11/SUM('Table 17a'!$L11:$P11)),3)</f>
        <v>6.4279999999999999</v>
      </c>
    </row>
    <row r="12" spans="1:16" x14ac:dyDescent="0.25">
      <c r="A12" t="s">
        <v>50</v>
      </c>
      <c r="B12" s="6">
        <f>ROUND(100*('Table 17a'!B12/SUM('Table 17a'!$B12:$F12)),3)</f>
        <v>5.923</v>
      </c>
      <c r="C12" s="6">
        <f>ROUND(100*('Table 17a'!C12/SUM('Table 17a'!$B12:$F12)),3)</f>
        <v>6.2590000000000003</v>
      </c>
      <c r="D12" s="6">
        <f>ROUND(100*('Table 17a'!D12/SUM('Table 17a'!$B12:$F12)),3)</f>
        <v>14.016999999999999</v>
      </c>
      <c r="E12" s="6">
        <f>ROUND(100*('Table 17a'!E12/SUM('Table 17a'!$B12:$F12)),3)</f>
        <v>69.805999999999997</v>
      </c>
      <c r="F12" s="21">
        <f>ROUND(100*('Table 17a'!F12/SUM('Table 17a'!$B12:$F12)),3)</f>
        <v>3.9950000000000001</v>
      </c>
      <c r="G12" s="6">
        <f>ROUND(100*('Table 17a'!G12/SUM('Table 17a'!$G12:$K12)),3)</f>
        <v>7.2370000000000001</v>
      </c>
      <c r="H12" s="6">
        <f>ROUND(100*('Table 17a'!H12/SUM('Table 17a'!$G12:$K12)),3)</f>
        <v>8.1720000000000006</v>
      </c>
      <c r="I12" s="6">
        <f>ROUND(100*('Table 17a'!I12/SUM('Table 17a'!$G12:$K12)),3)</f>
        <v>5.4329999999999998</v>
      </c>
      <c r="J12" s="6">
        <f>ROUND(100*('Table 17a'!J12/SUM('Table 17a'!$G12:$K12)),3)</f>
        <v>70.786000000000001</v>
      </c>
      <c r="K12" s="21">
        <f>ROUND(100*('Table 17a'!K12/SUM('Table 17a'!$G12:$K12)),3)</f>
        <v>8.3719999999999999</v>
      </c>
      <c r="L12" s="6">
        <f>ROUND(100*('Table 17a'!L12/SUM('Table 17a'!$L12:$P12)),3)</f>
        <v>3.1949999999999998</v>
      </c>
      <c r="M12" s="6">
        <f>ROUND(100*('Table 17a'!M12/SUM('Table 17a'!$L12:$P12)),3)</f>
        <v>8.2840000000000007</v>
      </c>
      <c r="N12" s="6">
        <f>ROUND(100*('Table 17a'!N12/SUM('Table 17a'!$L12:$P12)),3)</f>
        <v>6.2370000000000001</v>
      </c>
      <c r="O12" s="6">
        <f>ROUND(100*('Table 17a'!O12/SUM('Table 17a'!$L12:$P12)),3)</f>
        <v>72.936000000000007</v>
      </c>
      <c r="P12" s="6">
        <f>ROUND(100*('Table 17a'!P12/SUM('Table 17a'!$L12:$P12)),3)</f>
        <v>9.3490000000000002</v>
      </c>
    </row>
    <row r="13" spans="1:16" x14ac:dyDescent="0.25">
      <c r="A13" s="2" t="s">
        <v>19</v>
      </c>
      <c r="B13" s="6">
        <f>ROUND(100*('Table 17a'!B13/SUM('Table 17a'!$B13:$F13)),3)</f>
        <v>7.9720000000000004</v>
      </c>
      <c r="C13" s="6">
        <f>ROUND(100*('Table 17a'!C13/SUM('Table 17a'!$B13:$F13)),3)</f>
        <v>4.6920000000000002</v>
      </c>
      <c r="D13" s="6">
        <f>ROUND(100*('Table 17a'!D13/SUM('Table 17a'!$B13:$F13)),3)</f>
        <v>5.1390000000000002</v>
      </c>
      <c r="E13" s="6">
        <f>ROUND(100*('Table 17a'!E13/SUM('Table 17a'!$B13:$F13)),3)</f>
        <v>78.614999999999995</v>
      </c>
      <c r="F13" s="21">
        <f>ROUND(100*('Table 17a'!F13/SUM('Table 17a'!$B13:$F13)),3)</f>
        <v>3.5819999999999999</v>
      </c>
      <c r="G13" s="6">
        <f>ROUND(100*('Table 17a'!G13/SUM('Table 17a'!$G13:$K13)),3)</f>
        <v>10.71</v>
      </c>
      <c r="H13" s="6">
        <f>ROUND(100*('Table 17a'!H13/SUM('Table 17a'!$G13:$K13)),3)</f>
        <v>6.36</v>
      </c>
      <c r="I13" s="6">
        <f>ROUND(100*('Table 17a'!I13/SUM('Table 17a'!$G13:$K13)),3)</f>
        <v>4.9950000000000001</v>
      </c>
      <c r="J13" s="6">
        <f>ROUND(100*('Table 17a'!J13/SUM('Table 17a'!$G13:$K13)),3)</f>
        <v>67</v>
      </c>
      <c r="K13" s="21">
        <f>ROUND(100*('Table 17a'!K13/SUM('Table 17a'!$G13:$K13)),3)</f>
        <v>10.935</v>
      </c>
      <c r="L13" s="6">
        <f>ROUND(100*('Table 17a'!L13/SUM('Table 17a'!$L13:$P13)),3)</f>
        <v>7.359</v>
      </c>
      <c r="M13" s="6">
        <f>ROUND(100*('Table 17a'!M13/SUM('Table 17a'!$L13:$P13)),3)</f>
        <v>6.2149999999999999</v>
      </c>
      <c r="N13" s="6">
        <f>ROUND(100*('Table 17a'!N13/SUM('Table 17a'!$L13:$P13)),3)</f>
        <v>4.6369999999999996</v>
      </c>
      <c r="O13" s="6">
        <f>ROUND(100*('Table 17a'!O13/SUM('Table 17a'!$L13:$P13)),3)</f>
        <v>73.858000000000004</v>
      </c>
      <c r="P13" s="6">
        <f>ROUND(100*('Table 17a'!P13/SUM('Table 17a'!$L13:$P13)),3)</f>
        <v>7.9320000000000004</v>
      </c>
    </row>
    <row r="14" spans="1:16" x14ac:dyDescent="0.25">
      <c r="K14" s="8"/>
      <c r="P14" s="8"/>
    </row>
    <row r="15" spans="1:16" ht="30" customHeight="1" x14ac:dyDescent="0.25">
      <c r="A15" s="10"/>
      <c r="B15" s="36" t="s">
        <v>41</v>
      </c>
      <c r="C15" s="36"/>
      <c r="D15" s="36"/>
      <c r="E15" s="36"/>
      <c r="F15" s="36"/>
      <c r="G15" s="36" t="s">
        <v>42</v>
      </c>
      <c r="H15" s="36"/>
      <c r="I15" s="36"/>
      <c r="J15" s="36"/>
      <c r="K15" s="36"/>
      <c r="L15" s="36" t="s">
        <v>51</v>
      </c>
      <c r="M15" s="36"/>
      <c r="N15" s="36"/>
      <c r="O15" s="36"/>
      <c r="P15" s="36"/>
    </row>
    <row r="16" spans="1:16" x14ac:dyDescent="0.25">
      <c r="B16" s="12" t="s">
        <v>46</v>
      </c>
      <c r="C16" s="12" t="s">
        <v>47</v>
      </c>
      <c r="D16" s="12" t="s">
        <v>48</v>
      </c>
      <c r="E16" s="12" t="s">
        <v>49</v>
      </c>
      <c r="F16" s="12" t="s">
        <v>50</v>
      </c>
      <c r="G16" s="12" t="s">
        <v>46</v>
      </c>
      <c r="H16" s="12" t="s">
        <v>47</v>
      </c>
      <c r="I16" s="12" t="s">
        <v>48</v>
      </c>
      <c r="J16" s="12" t="s">
        <v>49</v>
      </c>
      <c r="K16" s="12" t="s">
        <v>50</v>
      </c>
      <c r="L16" s="12" t="s">
        <v>46</v>
      </c>
      <c r="M16" s="12" t="s">
        <v>47</v>
      </c>
      <c r="N16" s="12" t="s">
        <v>48</v>
      </c>
      <c r="O16" s="12" t="s">
        <v>49</v>
      </c>
      <c r="P16" s="12" t="s">
        <v>50</v>
      </c>
    </row>
    <row r="17" spans="1:16" ht="15" customHeight="1" x14ac:dyDescent="0.25">
      <c r="A17" t="s">
        <v>53</v>
      </c>
      <c r="B17" s="6">
        <f>ROUND(100*('Table 17a'!B17/SUM('Table 17a'!$B17:$F17)),3)</f>
        <v>4.9980000000000002</v>
      </c>
      <c r="C17" s="6">
        <f>ROUND(100*('Table 17a'!C17/SUM('Table 17a'!$B17:$F17)),3)</f>
        <v>6.7859999999999996</v>
      </c>
      <c r="D17" s="6">
        <f>ROUND(100*('Table 17a'!D17/SUM('Table 17a'!$B17:$F17)),3)</f>
        <v>4.4649999999999999</v>
      </c>
      <c r="E17" s="6">
        <f>ROUND(100*('Table 17a'!E17/SUM('Table 17a'!$B17:$F17)),3)</f>
        <v>72.477000000000004</v>
      </c>
      <c r="F17" s="20">
        <f>ROUND(100*('Table 17a'!F17/SUM('Table 17a'!$B17:$F17)),3)</f>
        <v>11.273</v>
      </c>
      <c r="G17" s="6">
        <f>ROUND(100*('Table 17a'!G17/SUM('Table 17a'!$G17:$K17)),3)</f>
        <v>6.2839999999999998</v>
      </c>
      <c r="H17" s="6">
        <f>ROUND(100*('Table 17a'!H17/SUM('Table 17a'!$G17:$K17)),3)</f>
        <v>3.4079999999999999</v>
      </c>
      <c r="I17" s="6">
        <f>ROUND(100*('Table 17a'!I17/SUM('Table 17a'!$G17:$K17)),3)</f>
        <v>3.8679999999999999</v>
      </c>
      <c r="J17" s="6">
        <f>ROUND(100*('Table 17a'!J17/SUM('Table 17a'!$G17:$K17)),3)</f>
        <v>48.807000000000002</v>
      </c>
      <c r="K17" s="20">
        <f>ROUND(100*('Table 17a'!K17/SUM('Table 17a'!$G17:$K17)),3)</f>
        <v>37.633000000000003</v>
      </c>
      <c r="L17" s="6">
        <f>ROUND(100*('Table 17a'!L17/SUM('Table 17a'!$L17:$P17)),3)</f>
        <v>6.7910000000000004</v>
      </c>
      <c r="M17" s="6">
        <f>ROUND(100*('Table 17a'!M17/SUM('Table 17a'!$L17:$P17)),3)</f>
        <v>4.4279999999999999</v>
      </c>
      <c r="N17" s="6">
        <f>ROUND(100*('Table 17a'!N17/SUM('Table 17a'!$L17:$P17)),3)</f>
        <v>4.077</v>
      </c>
      <c r="O17" s="6">
        <f>ROUND(100*('Table 17a'!O17/SUM('Table 17a'!$L17:$P17)),3)</f>
        <v>59.343000000000004</v>
      </c>
      <c r="P17" s="6">
        <f>ROUND(100*('Table 17a'!P17/SUM('Table 17a'!$L17:$P17)),3)</f>
        <v>25.361999999999998</v>
      </c>
    </row>
    <row r="18" spans="1:16" x14ac:dyDescent="0.25">
      <c r="A18" t="s">
        <v>58</v>
      </c>
      <c r="B18" s="6">
        <f>ROUND(100*('Table 17a'!B18/SUM('Table 17a'!$B18:$F18)),3)</f>
        <v>3.2629999999999999</v>
      </c>
      <c r="C18" s="6">
        <f>ROUND(100*('Table 17a'!C18/SUM('Table 17a'!$B18:$F18)),3)</f>
        <v>7.2670000000000003</v>
      </c>
      <c r="D18" s="6">
        <f>ROUND(100*('Table 17a'!D18/SUM('Table 17a'!$B18:$F18)),3)</f>
        <v>5.0250000000000004</v>
      </c>
      <c r="E18" s="6">
        <f>ROUND(100*('Table 17a'!E18/SUM('Table 17a'!$B18:$F18)),3)</f>
        <v>72.364999999999995</v>
      </c>
      <c r="F18" s="21">
        <f>ROUND(100*('Table 17a'!F18/SUM('Table 17a'!$B18:$F18)),3)</f>
        <v>12.08</v>
      </c>
      <c r="G18" s="6">
        <f>ROUND(100*('Table 17a'!G18/SUM('Table 17a'!$G18:$K18)),3)</f>
        <v>4.077</v>
      </c>
      <c r="H18" s="6">
        <f>ROUND(100*('Table 17a'!H18/SUM('Table 17a'!$G18:$K18)),3)</f>
        <v>6.8810000000000002</v>
      </c>
      <c r="I18" s="6">
        <f>ROUND(100*('Table 17a'!I18/SUM('Table 17a'!$G18:$K18)),3)</f>
        <v>4.9729999999999999</v>
      </c>
      <c r="J18" s="6">
        <f>ROUND(100*('Table 17a'!J18/SUM('Table 17a'!$G18:$K18)),3)</f>
        <v>65.388999999999996</v>
      </c>
      <c r="K18" s="21">
        <f>ROUND(100*('Table 17a'!K18/SUM('Table 17a'!$G18:$K18)),3)</f>
        <v>18.68</v>
      </c>
      <c r="L18" s="6">
        <f>ROUND(100*('Table 17a'!L18/SUM('Table 17a'!$L18:$P18)),3)</f>
        <v>3.423</v>
      </c>
      <c r="M18" s="6">
        <f>ROUND(100*('Table 17a'!M18/SUM('Table 17a'!$L18:$P18)),3)</f>
        <v>7.0819999999999999</v>
      </c>
      <c r="N18" s="6">
        <f>ROUND(100*('Table 17a'!N18/SUM('Table 17a'!$L18:$P18)),3)</f>
        <v>4.851</v>
      </c>
      <c r="O18" s="6">
        <f>ROUND(100*('Table 17a'!O18/SUM('Table 17a'!$L18:$P18)),3)</f>
        <v>72.891999999999996</v>
      </c>
      <c r="P18" s="6">
        <f>ROUND(100*('Table 17a'!P18/SUM('Table 17a'!$L18:$P18)),3)</f>
        <v>11.753</v>
      </c>
    </row>
    <row r="19" spans="1:16" x14ac:dyDescent="0.25">
      <c r="A19" t="s">
        <v>54</v>
      </c>
      <c r="B19" s="6">
        <f>ROUND(100*('Table 17a'!B19/SUM('Table 17a'!$B19:$F19)),3)</f>
        <v>2.2719999999999998</v>
      </c>
      <c r="C19" s="6">
        <f>ROUND(100*('Table 17a'!C19/SUM('Table 17a'!$B19:$F19)),3)</f>
        <v>7.31</v>
      </c>
      <c r="D19" s="6">
        <f>ROUND(100*('Table 17a'!D19/SUM('Table 17a'!$B19:$F19)),3)</f>
        <v>5.9059999999999997</v>
      </c>
      <c r="E19" s="6">
        <f>ROUND(100*('Table 17a'!E19/SUM('Table 17a'!$B19:$F19)),3)</f>
        <v>76.114999999999995</v>
      </c>
      <c r="F19" s="21">
        <f>ROUND(100*('Table 17a'!F19/SUM('Table 17a'!$B19:$F19)),3)</f>
        <v>8.3970000000000002</v>
      </c>
      <c r="G19" s="6">
        <f>ROUND(100*('Table 17a'!G19/SUM('Table 17a'!$G19:$K19)),3)</f>
        <v>1.4490000000000001</v>
      </c>
      <c r="H19" s="6">
        <f>ROUND(100*('Table 17a'!H19/SUM('Table 17a'!$G19:$K19)),3)</f>
        <v>7.5179999999999998</v>
      </c>
      <c r="I19" s="6">
        <f>ROUND(100*('Table 17a'!I19/SUM('Table 17a'!$G19:$K19)),3)</f>
        <v>2.7170000000000001</v>
      </c>
      <c r="J19" s="6">
        <f>ROUND(100*('Table 17a'!J19/SUM('Table 17a'!$G19:$K19)),3)</f>
        <v>71.83</v>
      </c>
      <c r="K19" s="21">
        <f>ROUND(100*('Table 17a'!K19/SUM('Table 17a'!$G19:$K19)),3)</f>
        <v>16.486000000000001</v>
      </c>
      <c r="L19" s="6">
        <f>ROUND(100*('Table 17a'!L19/SUM('Table 17a'!$L19:$P19)),3)</f>
        <v>2.5369999999999999</v>
      </c>
      <c r="M19" s="6">
        <f>ROUND(100*('Table 17a'!M19/SUM('Table 17a'!$L19:$P19)),3)</f>
        <v>8.0489999999999995</v>
      </c>
      <c r="N19" s="6">
        <f>ROUND(100*('Table 17a'!N19/SUM('Table 17a'!$L19:$P19)),3)</f>
        <v>5.4850000000000003</v>
      </c>
      <c r="O19" s="6">
        <f>ROUND(100*('Table 17a'!O19/SUM('Table 17a'!$L19:$P19)),3)</f>
        <v>76.087000000000003</v>
      </c>
      <c r="P19" s="6">
        <f>ROUND(100*('Table 17a'!P19/SUM('Table 17a'!$L19:$P19)),3)</f>
        <v>7.8410000000000002</v>
      </c>
    </row>
    <row r="20" spans="1:16" x14ac:dyDescent="0.25">
      <c r="A20" t="s">
        <v>55</v>
      </c>
      <c r="B20" s="6">
        <f>ROUND(100*('Table 17a'!B20/SUM('Table 17a'!$B20:$F20)),3)</f>
        <v>3.073</v>
      </c>
      <c r="C20" s="6">
        <f>ROUND(100*('Table 17a'!C20/SUM('Table 17a'!$B20:$F20)),3)</f>
        <v>8.4909999999999997</v>
      </c>
      <c r="D20" s="6">
        <f>ROUND(100*('Table 17a'!D20/SUM('Table 17a'!$B20:$F20)),3)</f>
        <v>5.5620000000000003</v>
      </c>
      <c r="E20" s="6">
        <f>ROUND(100*('Table 17a'!E20/SUM('Table 17a'!$B20:$F20)),3)</f>
        <v>74.972999999999999</v>
      </c>
      <c r="F20" s="21">
        <f>ROUND(100*('Table 17a'!F20/SUM('Table 17a'!$B20:$F20)),3)</f>
        <v>7.9</v>
      </c>
      <c r="G20" s="6" t="s">
        <v>96</v>
      </c>
      <c r="H20" s="6" t="s">
        <v>96</v>
      </c>
      <c r="I20" s="6" t="s">
        <v>96</v>
      </c>
      <c r="J20" s="6" t="s">
        <v>96</v>
      </c>
      <c r="K20" s="21" t="s">
        <v>96</v>
      </c>
      <c r="L20" s="6">
        <f>ROUND(100*('Table 17a'!L20/SUM('Table 17a'!$L20:$P20)),3)</f>
        <v>2.9239999999999999</v>
      </c>
      <c r="M20" s="6">
        <f>ROUND(100*('Table 17a'!M20/SUM('Table 17a'!$L20:$P20)),3)</f>
        <v>8.3930000000000007</v>
      </c>
      <c r="N20" s="6">
        <f>ROUND(100*('Table 17a'!N20/SUM('Table 17a'!$L20:$P20)),3)</f>
        <v>5.3419999999999996</v>
      </c>
      <c r="O20" s="6">
        <f>ROUND(100*('Table 17a'!O20/SUM('Table 17a'!$L20:$P20)),3)</f>
        <v>76.225999999999999</v>
      </c>
      <c r="P20" s="6">
        <f>ROUND(100*('Table 17a'!P20/SUM('Table 17a'!$L20:$P20)),3)</f>
        <v>7.1150000000000002</v>
      </c>
    </row>
    <row r="21" spans="1:16" x14ac:dyDescent="0.25">
      <c r="A21" t="s">
        <v>56</v>
      </c>
      <c r="B21" s="6">
        <f>ROUND(100*('Table 17a'!B21/SUM('Table 17a'!$B21:$F21)),3)</f>
        <v>3.968</v>
      </c>
      <c r="C21" s="6">
        <f>ROUND(100*('Table 17a'!C21/SUM('Table 17a'!$B21:$F21)),3)</f>
        <v>15.967000000000001</v>
      </c>
      <c r="D21" s="6">
        <f>ROUND(100*('Table 17a'!D21/SUM('Table 17a'!$B21:$F21)),3)</f>
        <v>8.9710000000000001</v>
      </c>
      <c r="E21" s="6">
        <f>ROUND(100*('Table 17a'!E21/SUM('Table 17a'!$B21:$F21)),3)</f>
        <v>62.122999999999998</v>
      </c>
      <c r="F21" s="21">
        <f>ROUND(100*('Table 17a'!F21/SUM('Table 17a'!$B21:$F21)),3)</f>
        <v>8.9710000000000001</v>
      </c>
      <c r="G21" s="6">
        <f>ROUND(100*('Table 17a'!G21/SUM('Table 17a'!$G21:$K21)),3)</f>
        <v>3.46</v>
      </c>
      <c r="H21" s="6">
        <f>ROUND(100*('Table 17a'!H21/SUM('Table 17a'!$G21:$K21)),3)</f>
        <v>5.19</v>
      </c>
      <c r="I21" s="6">
        <f>ROUND(100*('Table 17a'!I21/SUM('Table 17a'!$G21:$K21)),3)</f>
        <v>2.5950000000000002</v>
      </c>
      <c r="J21" s="6">
        <f>ROUND(100*('Table 17a'!J21/SUM('Table 17a'!$G21:$K21)),3)</f>
        <v>83.91</v>
      </c>
      <c r="K21" s="21">
        <f>ROUND(100*('Table 17a'!K21/SUM('Table 17a'!$G21:$K21)),3)</f>
        <v>4.8440000000000003</v>
      </c>
      <c r="L21" s="6">
        <f>ROUND(100*('Table 17a'!L21/SUM('Table 17a'!$L21:$P21)),3)</f>
        <v>3.9079999999999999</v>
      </c>
      <c r="M21" s="6">
        <f>ROUND(100*('Table 17a'!M21/SUM('Table 17a'!$L21:$P21)),3)</f>
        <v>14.856999999999999</v>
      </c>
      <c r="N21" s="6">
        <f>ROUND(100*('Table 17a'!N21/SUM('Table 17a'!$L21:$P21)),3)</f>
        <v>8.86</v>
      </c>
      <c r="O21" s="6">
        <f>ROUND(100*('Table 17a'!O21/SUM('Table 17a'!$L21:$P21)),3)</f>
        <v>64.188000000000002</v>
      </c>
      <c r="P21" s="6">
        <f>ROUND(100*('Table 17a'!P21/SUM('Table 17a'!$L21:$P21)),3)</f>
        <v>8.1859999999999999</v>
      </c>
    </row>
    <row r="22" spans="1:16" x14ac:dyDescent="0.25">
      <c r="A22" t="s">
        <v>57</v>
      </c>
      <c r="B22" s="6">
        <f>ROUND(100*('Table 17a'!B22/SUM('Table 17a'!$B22:$F22)),3)</f>
        <v>7.0919999999999996</v>
      </c>
      <c r="C22" s="6">
        <f>ROUND(100*('Table 17a'!C22/SUM('Table 17a'!$B22:$F22)),3)</f>
        <v>5.4359999999999999</v>
      </c>
      <c r="D22" s="6">
        <f>ROUND(100*('Table 17a'!D22/SUM('Table 17a'!$B22:$F22)),3)</f>
        <v>4.4089999999999998</v>
      </c>
      <c r="E22" s="6">
        <f>ROUND(100*('Table 17a'!E22/SUM('Table 17a'!$B22:$F22)),3)</f>
        <v>74.382999999999996</v>
      </c>
      <c r="F22" s="21">
        <f>ROUND(100*('Table 17a'!F22/SUM('Table 17a'!$B22:$F22)),3)</f>
        <v>8.68</v>
      </c>
      <c r="G22" s="6">
        <f>ROUND(100*('Table 17a'!G22/SUM('Table 17a'!$G22:$K22)),3)</f>
        <v>19.513000000000002</v>
      </c>
      <c r="H22" s="6">
        <f>ROUND(100*('Table 17a'!H22/SUM('Table 17a'!$G22:$K22)),3)</f>
        <v>7.5510000000000002</v>
      </c>
      <c r="I22" s="6">
        <f>ROUND(100*('Table 17a'!I22/SUM('Table 17a'!$G22:$K22)),3)</f>
        <v>5.7350000000000003</v>
      </c>
      <c r="J22" s="6">
        <f>ROUND(100*('Table 17a'!J22/SUM('Table 17a'!$G22:$K22)),3)</f>
        <v>50.218000000000004</v>
      </c>
      <c r="K22" s="21">
        <f>ROUND(100*('Table 17a'!K22/SUM('Table 17a'!$G22:$K22)),3)</f>
        <v>16.983000000000001</v>
      </c>
      <c r="L22" s="6">
        <f>ROUND(100*('Table 17a'!L22/SUM('Table 17a'!$L22:$P22)),3)</f>
        <v>12.593</v>
      </c>
      <c r="M22" s="6">
        <f>ROUND(100*('Table 17a'!M22/SUM('Table 17a'!$L22:$P22)),3)</f>
        <v>5.7539999999999996</v>
      </c>
      <c r="N22" s="6">
        <f>ROUND(100*('Table 17a'!N22/SUM('Table 17a'!$L22:$P22)),3)</f>
        <v>4.9109999999999996</v>
      </c>
      <c r="O22" s="6">
        <f>ROUND(100*('Table 17a'!O22/SUM('Table 17a'!$L22:$P22)),3)</f>
        <v>67.716999999999999</v>
      </c>
      <c r="P22" s="6">
        <f>ROUND(100*('Table 17a'!P22/SUM('Table 17a'!$L22:$P22)),3)</f>
        <v>9.0239999999999991</v>
      </c>
    </row>
    <row r="23" spans="1:16" x14ac:dyDescent="0.25">
      <c r="A23" t="s">
        <v>50</v>
      </c>
      <c r="B23" s="6">
        <f>ROUND(100*('Table 17a'!B23/SUM('Table 17a'!$B23:$F23)),3)</f>
        <v>2.7879999999999998</v>
      </c>
      <c r="C23" s="6">
        <f>ROUND(100*('Table 17a'!C23/SUM('Table 17a'!$B23:$F23)),3)</f>
        <v>9.0459999999999994</v>
      </c>
      <c r="D23" s="6">
        <f>ROUND(100*('Table 17a'!D23/SUM('Table 17a'!$B23:$F23)),3)</f>
        <v>8.7850000000000001</v>
      </c>
      <c r="E23" s="6">
        <f>ROUND(100*('Table 17a'!E23/SUM('Table 17a'!$B23:$F23)),3)</f>
        <v>69.510000000000005</v>
      </c>
      <c r="F23" s="21">
        <f>ROUND(100*('Table 17a'!F23/SUM('Table 17a'!$B23:$F23)),3)</f>
        <v>9.8699999999999992</v>
      </c>
      <c r="G23" s="6">
        <f>ROUND(100*('Table 17a'!G23/SUM('Table 17a'!$G23:$K23)),3)</f>
        <v>6.2279999999999998</v>
      </c>
      <c r="H23" s="6">
        <f>ROUND(100*('Table 17a'!H23/SUM('Table 17a'!$G23:$K23)),3)</f>
        <v>12.686999999999999</v>
      </c>
      <c r="I23" s="6">
        <f>ROUND(100*('Table 17a'!I23/SUM('Table 17a'!$G23:$K23)),3)</f>
        <v>10.035</v>
      </c>
      <c r="J23" s="6">
        <f>ROUND(100*('Table 17a'!J23/SUM('Table 17a'!$G23:$K23)),3)</f>
        <v>49.595999999999997</v>
      </c>
      <c r="K23" s="21">
        <f>ROUND(100*('Table 17a'!K23/SUM('Table 17a'!$G23:$K23)),3)</f>
        <v>21.452999999999999</v>
      </c>
      <c r="L23" s="6">
        <f>ROUND(100*('Table 17a'!L23/SUM('Table 17a'!$L23:$P23)),3)</f>
        <v>2.9860000000000002</v>
      </c>
      <c r="M23" s="6">
        <f>ROUND(100*('Table 17a'!M23/SUM('Table 17a'!$L23:$P23)),3)</f>
        <v>8.968</v>
      </c>
      <c r="N23" s="6">
        <f>ROUND(100*('Table 17a'!N23/SUM('Table 17a'!$L23:$P23)),3)</f>
        <v>8.2059999999999995</v>
      </c>
      <c r="O23" s="6">
        <f>ROUND(100*('Table 17a'!O23/SUM('Table 17a'!$L23:$P23)),3)</f>
        <v>69.760999999999996</v>
      </c>
      <c r="P23" s="6">
        <f>ROUND(100*('Table 17a'!P23/SUM('Table 17a'!$L23:$P23)),3)</f>
        <v>10.08</v>
      </c>
    </row>
    <row r="24" spans="1:16" x14ac:dyDescent="0.25">
      <c r="A24" s="2" t="s">
        <v>19</v>
      </c>
      <c r="B24" s="6">
        <f>ROUND(100*('Table 17a'!B24/SUM('Table 17a'!$B24:$F24)),3)</f>
        <v>3.694</v>
      </c>
      <c r="C24" s="6">
        <f>ROUND(100*('Table 17a'!C24/SUM('Table 17a'!$B24:$F24)),3)</f>
        <v>8.2759999999999998</v>
      </c>
      <c r="D24" s="6">
        <f>ROUND(100*('Table 17a'!D24/SUM('Table 17a'!$B24:$F24)),3)</f>
        <v>5.5350000000000001</v>
      </c>
      <c r="E24" s="6">
        <f>ROUND(100*('Table 17a'!E24/SUM('Table 17a'!$B24:$F24)),3)</f>
        <v>72.736999999999995</v>
      </c>
      <c r="F24" s="21">
        <f>ROUND(100*('Table 17a'!F24/SUM('Table 17a'!$B24:$F24)),3)</f>
        <v>9.7579999999999991</v>
      </c>
      <c r="G24" s="6">
        <f>ROUND(100*('Table 17a'!G24/SUM('Table 17a'!$G24:$K24)),3)</f>
        <v>6.4850000000000003</v>
      </c>
      <c r="H24" s="6">
        <f>ROUND(100*('Table 17a'!H24/SUM('Table 17a'!$G24:$K24)),3)</f>
        <v>3.8540000000000001</v>
      </c>
      <c r="I24" s="6">
        <f>ROUND(100*('Table 17a'!I24/SUM('Table 17a'!$G24:$K24)),3)</f>
        <v>4.024</v>
      </c>
      <c r="J24" s="6">
        <f>ROUND(100*('Table 17a'!J24/SUM('Table 17a'!$G24:$K24)),3)</f>
        <v>50.328000000000003</v>
      </c>
      <c r="K24" s="21">
        <f>ROUND(100*('Table 17a'!K24/SUM('Table 17a'!$G24:$K24)),3)</f>
        <v>35.31</v>
      </c>
      <c r="L24" s="6">
        <f>ROUND(100*('Table 17a'!L24/SUM('Table 17a'!$L24:$P24)),3)</f>
        <v>5.15</v>
      </c>
      <c r="M24" s="6">
        <f>ROUND(100*('Table 17a'!M24/SUM('Table 17a'!$L24:$P24)),3)</f>
        <v>6.7389999999999999</v>
      </c>
      <c r="N24" s="6">
        <f>ROUND(100*('Table 17a'!N24/SUM('Table 17a'!$L24:$P24)),3)</f>
        <v>4.97</v>
      </c>
      <c r="O24" s="6">
        <f>ROUND(100*('Table 17a'!O24/SUM('Table 17a'!$L24:$P24)),3)</f>
        <v>67.320999999999998</v>
      </c>
      <c r="P24" s="6">
        <f>ROUND(100*('Table 17a'!P24/SUM('Table 17a'!$L24:$P24)),3)</f>
        <v>15.821</v>
      </c>
    </row>
    <row r="26" spans="1:16" x14ac:dyDescent="0.25">
      <c r="A26" s="1" t="s">
        <v>8</v>
      </c>
    </row>
    <row r="27" spans="1:16" ht="45" customHeight="1" x14ac:dyDescent="0.25">
      <c r="A27" s="35" t="s">
        <v>118</v>
      </c>
      <c r="B27" s="35"/>
      <c r="C27" s="35"/>
      <c r="D27" s="35"/>
      <c r="E27" s="35"/>
      <c r="F27" s="35"/>
      <c r="G27" s="35"/>
      <c r="H27" s="35"/>
      <c r="I27" s="35"/>
      <c r="J27" s="35"/>
      <c r="K27" s="35"/>
      <c r="L27" s="35"/>
      <c r="M27" s="35"/>
      <c r="N27" s="35"/>
      <c r="O27" s="35"/>
      <c r="P27" s="35"/>
    </row>
    <row r="29" spans="1:16" x14ac:dyDescent="0.25">
      <c r="A29" s="1" t="s">
        <v>9</v>
      </c>
    </row>
    <row r="30" spans="1:16" x14ac:dyDescent="0.25">
      <c r="A30" t="s">
        <v>10</v>
      </c>
    </row>
    <row r="31" spans="1:16" x14ac:dyDescent="0.25">
      <c r="A31" t="s">
        <v>60</v>
      </c>
    </row>
    <row r="32" spans="1:16" x14ac:dyDescent="0.25">
      <c r="A32" t="s">
        <v>22</v>
      </c>
    </row>
  </sheetData>
  <mergeCells count="7">
    <mergeCell ref="A27:P27"/>
    <mergeCell ref="B4:F4"/>
    <mergeCell ref="G4:K4"/>
    <mergeCell ref="L4:P4"/>
    <mergeCell ref="B15:F15"/>
    <mergeCell ref="G15:K15"/>
    <mergeCell ref="L15:P15"/>
  </mergeCells>
  <pageMargins left="0.51181102362204722" right="0.51181102362204722" top="0.55118110236220474" bottom="0.55118110236220474" header="0.31496062992125984" footer="0.31496062992125984"/>
  <pageSetup scale="94" fitToHeight="0" orientation="landscape" r:id="rId1"/>
  <headerFooter>
    <oddFooter>&amp;LAmerican Association of University Professors&amp;CThe Employment Status of Instructional Staff, Fall 2011&amp;RApril 2014, Page 39</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A28" sqref="A28"/>
    </sheetView>
  </sheetViews>
  <sheetFormatPr defaultRowHeight="15" x14ac:dyDescent="0.25"/>
  <cols>
    <col min="1" max="1" width="31.28515625" customWidth="1"/>
    <col min="2" max="2" width="9.7109375" customWidth="1"/>
    <col min="3" max="3" width="9.28515625" customWidth="1"/>
    <col min="4" max="4" width="9.7109375" customWidth="1"/>
    <col min="5" max="5" width="9.28515625" customWidth="1"/>
    <col min="6" max="6" width="9.7109375" customWidth="1"/>
    <col min="7" max="7" width="9.28515625" customWidth="1"/>
    <col min="8" max="8" width="9.7109375" customWidth="1"/>
    <col min="9" max="9" width="9.28515625" customWidth="1"/>
    <col min="10" max="10" width="9.7109375" customWidth="1"/>
    <col min="11" max="11" width="9.28515625" customWidth="1"/>
  </cols>
  <sheetData>
    <row r="1" spans="1:11" x14ac:dyDescent="0.25">
      <c r="A1" t="s">
        <v>135</v>
      </c>
    </row>
    <row r="2" spans="1:11" x14ac:dyDescent="0.25">
      <c r="A2" s="1" t="s">
        <v>136</v>
      </c>
    </row>
    <row r="4" spans="1:11" ht="30" customHeight="1" x14ac:dyDescent="0.25">
      <c r="B4" s="38" t="s">
        <v>46</v>
      </c>
      <c r="C4" s="38"/>
      <c r="D4" s="37" t="s">
        <v>81</v>
      </c>
      <c r="E4" s="37"/>
      <c r="F4" s="38" t="s">
        <v>82</v>
      </c>
      <c r="G4" s="38"/>
      <c r="H4" s="38" t="s">
        <v>49</v>
      </c>
      <c r="I4" s="38"/>
      <c r="J4" s="37" t="s">
        <v>83</v>
      </c>
      <c r="K4" s="37"/>
    </row>
    <row r="5" spans="1:11" x14ac:dyDescent="0.25">
      <c r="B5" s="17" t="s">
        <v>20</v>
      </c>
      <c r="C5" s="17" t="s">
        <v>21</v>
      </c>
      <c r="D5" s="17" t="s">
        <v>20</v>
      </c>
      <c r="E5" s="17" t="s">
        <v>21</v>
      </c>
      <c r="F5" s="17" t="s">
        <v>20</v>
      </c>
      <c r="G5" s="17" t="s">
        <v>21</v>
      </c>
      <c r="H5" s="17" t="s">
        <v>20</v>
      </c>
      <c r="I5" s="17" t="s">
        <v>21</v>
      </c>
      <c r="J5" s="17" t="s">
        <v>20</v>
      </c>
      <c r="K5" s="17" t="s">
        <v>21</v>
      </c>
    </row>
    <row r="6" spans="1:11" x14ac:dyDescent="0.25">
      <c r="A6" t="s">
        <v>1</v>
      </c>
      <c r="B6" s="4">
        <v>24563</v>
      </c>
      <c r="C6" s="6">
        <f>ROUND(100*(B6/B$10),3)</f>
        <v>27.89</v>
      </c>
      <c r="D6" s="4">
        <v>14457</v>
      </c>
      <c r="E6" s="6">
        <f>ROUND(100*(D6/D$10),3)</f>
        <v>13.864000000000001</v>
      </c>
      <c r="F6" s="4">
        <v>15834</v>
      </c>
      <c r="G6" s="6">
        <f>ROUND(100*(F6/F$10),3)</f>
        <v>20.234999999999999</v>
      </c>
      <c r="H6" s="4">
        <v>242214</v>
      </c>
      <c r="I6" s="6">
        <f>ROUND(100*(H6/H$10),3)</f>
        <v>21.984000000000002</v>
      </c>
      <c r="J6" s="4">
        <v>1250</v>
      </c>
      <c r="K6" s="6">
        <f>ROUND(100*(J6/J$10),3)</f>
        <v>17.742999999999999</v>
      </c>
    </row>
    <row r="7" spans="1:11" x14ac:dyDescent="0.25">
      <c r="A7" t="s">
        <v>2</v>
      </c>
      <c r="B7" s="4">
        <v>13730</v>
      </c>
      <c r="C7" s="6">
        <f>ROUND(100*(B7/B$10),3)</f>
        <v>15.59</v>
      </c>
      <c r="D7" s="4">
        <v>8154</v>
      </c>
      <c r="E7" s="6">
        <f>ROUND(100*(D7/D$10),3)</f>
        <v>7.819</v>
      </c>
      <c r="F7" s="4">
        <v>6404</v>
      </c>
      <c r="G7" s="6">
        <f>ROUND(100*(F7/F$10),3)</f>
        <v>8.1839999999999993</v>
      </c>
      <c r="H7" s="4">
        <v>85893</v>
      </c>
      <c r="I7" s="6">
        <f>ROUND(100*(H7/H$10),3)</f>
        <v>7.7960000000000003</v>
      </c>
      <c r="J7" s="4">
        <v>568</v>
      </c>
      <c r="K7" s="6">
        <f>ROUND(100*(J7/J$10),3)</f>
        <v>8.0619999999999994</v>
      </c>
    </row>
    <row r="8" spans="1:11" x14ac:dyDescent="0.25">
      <c r="A8" t="s">
        <v>3</v>
      </c>
      <c r="B8" s="4">
        <v>21396</v>
      </c>
      <c r="C8" s="6">
        <f>ROUND(100*(B8/B$10),3)</f>
        <v>24.294</v>
      </c>
      <c r="D8" s="4">
        <v>18070</v>
      </c>
      <c r="E8" s="6">
        <f>ROUND(100*(D8/D$10),3)</f>
        <v>17.329000000000001</v>
      </c>
      <c r="F8" s="4">
        <v>13482</v>
      </c>
      <c r="G8" s="6">
        <f>ROUND(100*(F8/F$10),3)</f>
        <v>17.23</v>
      </c>
      <c r="H8" s="4">
        <v>214740</v>
      </c>
      <c r="I8" s="6">
        <f>ROUND(100*(H8/H$10),3)</f>
        <v>19.489999999999998</v>
      </c>
      <c r="J8" s="4">
        <v>1554</v>
      </c>
      <c r="K8" s="6">
        <f>ROUND(100*(J8/J$10),3)</f>
        <v>22.058</v>
      </c>
    </row>
    <row r="9" spans="1:11" x14ac:dyDescent="0.25">
      <c r="A9" t="s">
        <v>4</v>
      </c>
      <c r="B9" s="4">
        <v>28383</v>
      </c>
      <c r="C9" s="6">
        <f>ROUND(100*(B9/B$10),3)</f>
        <v>32.226999999999997</v>
      </c>
      <c r="D9" s="4">
        <v>63597</v>
      </c>
      <c r="E9" s="6">
        <f>ROUND(100*(D9/D$10),3)</f>
        <v>60.988</v>
      </c>
      <c r="F9" s="4">
        <v>42529</v>
      </c>
      <c r="G9" s="6">
        <f>ROUND(100*(F9/F$10),3)</f>
        <v>54.350999999999999</v>
      </c>
      <c r="H9" s="4">
        <v>558936</v>
      </c>
      <c r="I9" s="6">
        <f>ROUND(100*(H9/H$10),3)</f>
        <v>50.73</v>
      </c>
      <c r="J9" s="4">
        <v>3673</v>
      </c>
      <c r="K9" s="6">
        <f>ROUND(100*(J9/J$10),3)</f>
        <v>52.136000000000003</v>
      </c>
    </row>
    <row r="10" spans="1:11" x14ac:dyDescent="0.25">
      <c r="A10" s="2" t="s">
        <v>6</v>
      </c>
      <c r="B10" s="5">
        <f t="shared" ref="B10:K10" si="0">SUM(B6:B9)</f>
        <v>88072</v>
      </c>
      <c r="C10" s="7">
        <f t="shared" si="0"/>
        <v>100.001</v>
      </c>
      <c r="D10" s="5">
        <f t="shared" si="0"/>
        <v>104278</v>
      </c>
      <c r="E10" s="7">
        <f t="shared" si="0"/>
        <v>100</v>
      </c>
      <c r="F10" s="5">
        <f t="shared" si="0"/>
        <v>78249</v>
      </c>
      <c r="G10" s="7">
        <f t="shared" si="0"/>
        <v>100</v>
      </c>
      <c r="H10" s="5">
        <f t="shared" si="0"/>
        <v>1101783</v>
      </c>
      <c r="I10" s="7">
        <f t="shared" si="0"/>
        <v>100</v>
      </c>
      <c r="J10" s="5">
        <f t="shared" si="0"/>
        <v>7045</v>
      </c>
      <c r="K10" s="7">
        <f t="shared" si="0"/>
        <v>99.998999999999995</v>
      </c>
    </row>
    <row r="11" spans="1:11" x14ac:dyDescent="0.25">
      <c r="C11" s="8"/>
      <c r="E11" s="8"/>
      <c r="G11" s="8"/>
      <c r="I11" s="8"/>
      <c r="K11" s="8"/>
    </row>
    <row r="12" spans="1:11" x14ac:dyDescent="0.25">
      <c r="A12" t="s">
        <v>79</v>
      </c>
      <c r="B12" s="4">
        <f>SUM(B8:B9)</f>
        <v>49779</v>
      </c>
      <c r="C12" s="6">
        <f>100*(B12/B$10)</f>
        <v>56.520801162685075</v>
      </c>
      <c r="D12" s="4">
        <f>SUM(D8:D9)</f>
        <v>81667</v>
      </c>
      <c r="E12" s="6">
        <f t="shared" ref="E12" si="1">100*(D12/D$10)</f>
        <v>78.316615201672462</v>
      </c>
      <c r="F12" s="4">
        <f>SUM(F8:F9)</f>
        <v>56011</v>
      </c>
      <c r="G12" s="6">
        <f t="shared" ref="G12" si="2">100*(F12/F$10)</f>
        <v>71.580467482012551</v>
      </c>
      <c r="H12" s="4">
        <f>SUM(H8:H9)</f>
        <v>773676</v>
      </c>
      <c r="I12" s="6">
        <f t="shared" ref="I12" si="3">100*(H12/H$10)</f>
        <v>70.220360996675396</v>
      </c>
      <c r="J12" s="4">
        <f>SUM(J8:J9)</f>
        <v>5227</v>
      </c>
      <c r="K12" s="6">
        <f t="shared" ref="K12" si="4">100*(J12/J$10)</f>
        <v>74.194464158978008</v>
      </c>
    </row>
    <row r="14" spans="1:11" ht="30" customHeight="1" x14ac:dyDescent="0.25">
      <c r="B14" s="36" t="s">
        <v>84</v>
      </c>
      <c r="C14" s="36"/>
      <c r="D14" s="36" t="s">
        <v>85</v>
      </c>
      <c r="E14" s="36"/>
      <c r="F14" s="36" t="s">
        <v>88</v>
      </c>
      <c r="G14" s="36"/>
      <c r="H14" s="36" t="s">
        <v>89</v>
      </c>
      <c r="I14" s="36"/>
      <c r="J14" s="36" t="s">
        <v>86</v>
      </c>
      <c r="K14" s="36"/>
    </row>
    <row r="15" spans="1:11" x14ac:dyDescent="0.25">
      <c r="B15" s="17" t="s">
        <v>20</v>
      </c>
      <c r="C15" s="17" t="s">
        <v>21</v>
      </c>
      <c r="D15" s="17" t="s">
        <v>20</v>
      </c>
      <c r="E15" s="17" t="s">
        <v>21</v>
      </c>
      <c r="F15" s="17" t="s">
        <v>20</v>
      </c>
      <c r="G15" s="17" t="s">
        <v>21</v>
      </c>
      <c r="H15" s="17" t="s">
        <v>20</v>
      </c>
      <c r="I15" s="17" t="s">
        <v>21</v>
      </c>
      <c r="J15" s="17" t="s">
        <v>20</v>
      </c>
      <c r="K15" s="17" t="s">
        <v>21</v>
      </c>
    </row>
    <row r="16" spans="1:11" x14ac:dyDescent="0.25">
      <c r="A16" t="s">
        <v>1</v>
      </c>
      <c r="B16" s="4">
        <v>576</v>
      </c>
      <c r="C16" s="6">
        <f>ROUND(100*(B16/B$20),3)</f>
        <v>16.960999999999999</v>
      </c>
      <c r="D16" s="4">
        <v>1432</v>
      </c>
      <c r="E16" s="6">
        <f>ROUND(100*(D16/D$20),3)</f>
        <v>15.426</v>
      </c>
      <c r="F16" s="4">
        <v>4611</v>
      </c>
      <c r="G16" s="6">
        <f>ROUND(100*(F16/F$20),3)</f>
        <v>6.53</v>
      </c>
      <c r="H16" s="4">
        <v>3166</v>
      </c>
      <c r="I16" s="6">
        <f>ROUND(100*(H16/H$20),3)</f>
        <v>9.6630000000000003</v>
      </c>
      <c r="J16" s="4">
        <f>SUM(B6,D6,F6,H6,J6,B16,D16,F16,H16)</f>
        <v>308103</v>
      </c>
      <c r="K16" s="6">
        <f>ROUND(100*(J16/J$20),3)</f>
        <v>20.602</v>
      </c>
    </row>
    <row r="17" spans="1:11" x14ac:dyDescent="0.25">
      <c r="A17" t="s">
        <v>2</v>
      </c>
      <c r="B17" s="4">
        <v>355</v>
      </c>
      <c r="C17" s="6">
        <f>ROUND(100*(B17/B$20),3)</f>
        <v>10.452999999999999</v>
      </c>
      <c r="D17" s="4">
        <v>890</v>
      </c>
      <c r="E17" s="6">
        <f>ROUND(100*(D17/D$20),3)</f>
        <v>9.5869999999999997</v>
      </c>
      <c r="F17" s="4">
        <v>3868</v>
      </c>
      <c r="G17" s="6">
        <f>ROUND(100*(F17/F$20),3)</f>
        <v>5.4779999999999998</v>
      </c>
      <c r="H17" s="4">
        <v>8337</v>
      </c>
      <c r="I17" s="6">
        <f>ROUND(100*(H17/H$20),3)</f>
        <v>25.446000000000002</v>
      </c>
      <c r="J17" s="4">
        <f>SUM(B7,D7,F7,H7,J7,B17,D17,F17,H17)</f>
        <v>128199</v>
      </c>
      <c r="K17" s="6">
        <f>ROUND(100*(J17/J$20),3)</f>
        <v>8.5719999999999992</v>
      </c>
    </row>
    <row r="18" spans="1:11" x14ac:dyDescent="0.25">
      <c r="A18" t="s">
        <v>3</v>
      </c>
      <c r="B18" s="4">
        <v>642</v>
      </c>
      <c r="C18" s="6">
        <f>ROUND(100*(B18/B$20),3)</f>
        <v>18.905000000000001</v>
      </c>
      <c r="D18" s="4">
        <v>1654</v>
      </c>
      <c r="E18" s="6">
        <f>ROUND(100*(D18/D$20),3)</f>
        <v>17.818000000000001</v>
      </c>
      <c r="F18" s="4">
        <v>7154</v>
      </c>
      <c r="G18" s="6">
        <f>ROUND(100*(F18/F$20),3)</f>
        <v>10.132</v>
      </c>
      <c r="H18" s="4">
        <v>12057</v>
      </c>
      <c r="I18" s="6">
        <f>ROUND(100*(H18/H$20),3)</f>
        <v>36.799999999999997</v>
      </c>
      <c r="J18" s="4">
        <f>SUM(B8,D8,F8,H8,J8,B18,D18,F18,H18)</f>
        <v>290749</v>
      </c>
      <c r="K18" s="6">
        <f>ROUND(100*(J18/J$20),3)</f>
        <v>19.442</v>
      </c>
    </row>
    <row r="19" spans="1:11" x14ac:dyDescent="0.25">
      <c r="A19" t="s">
        <v>4</v>
      </c>
      <c r="B19" s="4">
        <v>1823</v>
      </c>
      <c r="C19" s="6">
        <f>ROUND(100*(B19/B$20),3)</f>
        <v>53.680999999999997</v>
      </c>
      <c r="D19" s="4">
        <v>5307</v>
      </c>
      <c r="E19" s="6">
        <f>ROUND(100*(D19/D$20),3)</f>
        <v>57.168999999999997</v>
      </c>
      <c r="F19" s="4">
        <v>54978</v>
      </c>
      <c r="G19" s="6">
        <f>ROUND(100*(F19/F$20),3)</f>
        <v>77.86</v>
      </c>
      <c r="H19" s="4">
        <v>9204</v>
      </c>
      <c r="I19" s="6">
        <f>ROUND(100*(H19/H$20),3)</f>
        <v>28.091999999999999</v>
      </c>
      <c r="J19" s="4">
        <f>SUM(B9,D9,F9,H9,J9,B19,D19,F19,H19)</f>
        <v>768430</v>
      </c>
      <c r="K19" s="6">
        <f>ROUND(100*(J19/J$20),3)</f>
        <v>51.383000000000003</v>
      </c>
    </row>
    <row r="20" spans="1:11" x14ac:dyDescent="0.25">
      <c r="A20" s="2" t="s">
        <v>6</v>
      </c>
      <c r="B20" s="5">
        <f t="shared" ref="B20:K20" si="5">SUM(B16:B19)</f>
        <v>3396</v>
      </c>
      <c r="C20" s="7">
        <f t="shared" si="5"/>
        <v>100</v>
      </c>
      <c r="D20" s="5">
        <f t="shared" si="5"/>
        <v>9283</v>
      </c>
      <c r="E20" s="7">
        <f t="shared" si="5"/>
        <v>100</v>
      </c>
      <c r="F20" s="5">
        <f t="shared" si="5"/>
        <v>70611</v>
      </c>
      <c r="G20" s="7">
        <f t="shared" si="5"/>
        <v>100</v>
      </c>
      <c r="H20" s="5">
        <f t="shared" si="5"/>
        <v>32764</v>
      </c>
      <c r="I20" s="7">
        <f t="shared" si="5"/>
        <v>100.00099999999999</v>
      </c>
      <c r="J20" s="5">
        <f t="shared" si="5"/>
        <v>1495481</v>
      </c>
      <c r="K20" s="7">
        <f t="shared" si="5"/>
        <v>99.998999999999995</v>
      </c>
    </row>
    <row r="21" spans="1:11" x14ac:dyDescent="0.25">
      <c r="C21" s="8"/>
      <c r="E21" s="8"/>
      <c r="G21" s="8"/>
      <c r="I21" s="8"/>
      <c r="K21" s="8"/>
    </row>
    <row r="22" spans="1:11" x14ac:dyDescent="0.25">
      <c r="A22" t="s">
        <v>79</v>
      </c>
      <c r="B22" s="4">
        <f>SUM(B18:B19)</f>
        <v>2465</v>
      </c>
      <c r="C22" s="6">
        <f>100*(B22/B$20)</f>
        <v>72.585394581861024</v>
      </c>
      <c r="D22" s="4">
        <f>SUM(D18:D19)</f>
        <v>6961</v>
      </c>
      <c r="E22" s="6">
        <f>100*(D22/D$20)</f>
        <v>74.986534525476685</v>
      </c>
      <c r="F22" s="4">
        <f>SUM(F18:F19)</f>
        <v>62132</v>
      </c>
      <c r="G22" s="6">
        <f>100*(F22/F$20)</f>
        <v>87.991955927546698</v>
      </c>
      <c r="H22" s="4">
        <f>SUM(H18:H19)</f>
        <v>21261</v>
      </c>
      <c r="I22" s="6">
        <f>100*(H22/H$20)</f>
        <v>64.891344158222438</v>
      </c>
      <c r="J22" s="4">
        <f>SUM(J18:J19)</f>
        <v>1059179</v>
      </c>
      <c r="K22" s="6">
        <f>100*(J22/J$20)</f>
        <v>70.825306372999719</v>
      </c>
    </row>
    <row r="24" spans="1:11" x14ac:dyDescent="0.25">
      <c r="A24" s="1" t="s">
        <v>8</v>
      </c>
    </row>
    <row r="25" spans="1:11" ht="15" customHeight="1" x14ac:dyDescent="0.25">
      <c r="A25" s="35" t="s">
        <v>134</v>
      </c>
      <c r="B25" s="35"/>
      <c r="C25" s="35"/>
      <c r="D25" s="35"/>
      <c r="E25" s="35"/>
      <c r="F25" s="35"/>
      <c r="G25" s="35"/>
      <c r="H25" s="35"/>
      <c r="I25" s="35"/>
      <c r="J25" s="35"/>
      <c r="K25" s="35"/>
    </row>
    <row r="27" spans="1:11" x14ac:dyDescent="0.25">
      <c r="A27" s="1" t="s">
        <v>9</v>
      </c>
    </row>
    <row r="28" spans="1:11" x14ac:dyDescent="0.25">
      <c r="A28" t="s">
        <v>10</v>
      </c>
    </row>
    <row r="29" spans="1:11" x14ac:dyDescent="0.25">
      <c r="A29" t="s">
        <v>60</v>
      </c>
    </row>
    <row r="30" spans="1:11" x14ac:dyDescent="0.25">
      <c r="A30" t="s">
        <v>22</v>
      </c>
    </row>
  </sheetData>
  <mergeCells count="11">
    <mergeCell ref="B4:C4"/>
    <mergeCell ref="D4:E4"/>
    <mergeCell ref="F4:G4"/>
    <mergeCell ref="H4:I4"/>
    <mergeCell ref="A25:K25"/>
    <mergeCell ref="J4:K4"/>
    <mergeCell ref="B14:C14"/>
    <mergeCell ref="D14:E14"/>
    <mergeCell ref="F14:G14"/>
    <mergeCell ref="H14:I14"/>
    <mergeCell ref="J14:K14"/>
  </mergeCells>
  <pageMargins left="0.51181102362204722" right="0.5118110236220472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41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137</v>
      </c>
    </row>
    <row r="2" spans="1:9" x14ac:dyDescent="0.25">
      <c r="A2" s="1" t="s">
        <v>138</v>
      </c>
    </row>
    <row r="4" spans="1:9" ht="30" customHeight="1" x14ac:dyDescent="0.25">
      <c r="A4" s="9" t="s">
        <v>46</v>
      </c>
      <c r="B4" s="36" t="s">
        <v>12</v>
      </c>
      <c r="C4" s="36"/>
      <c r="D4" s="36" t="s">
        <v>13</v>
      </c>
      <c r="E4" s="36"/>
      <c r="F4" s="36" t="s">
        <v>14</v>
      </c>
      <c r="G4" s="36"/>
      <c r="H4" s="36" t="s">
        <v>15</v>
      </c>
      <c r="I4" s="36"/>
    </row>
    <row r="5" spans="1:9" x14ac:dyDescent="0.25">
      <c r="B5" s="17" t="s">
        <v>20</v>
      </c>
      <c r="C5" s="17" t="s">
        <v>21</v>
      </c>
      <c r="D5" s="17" t="s">
        <v>20</v>
      </c>
      <c r="E5" s="17" t="s">
        <v>21</v>
      </c>
      <c r="F5" s="17" t="s">
        <v>20</v>
      </c>
      <c r="G5" s="17" t="s">
        <v>21</v>
      </c>
      <c r="H5" s="17" t="s">
        <v>20</v>
      </c>
      <c r="I5" s="17" t="s">
        <v>21</v>
      </c>
    </row>
    <row r="6" spans="1:9" x14ac:dyDescent="0.25">
      <c r="A6" t="s">
        <v>1</v>
      </c>
      <c r="B6" s="4">
        <v>14460</v>
      </c>
      <c r="C6" s="6">
        <f>ROUND(100*(B6/B$10),3)</f>
        <v>34.031999999999996</v>
      </c>
      <c r="D6" s="4">
        <v>5251</v>
      </c>
      <c r="E6" s="6">
        <f>ROUND(100*(D6/D$10),3)</f>
        <v>34.052999999999997</v>
      </c>
      <c r="F6" s="4">
        <v>839</v>
      </c>
      <c r="G6" s="6">
        <f>ROUND(100*(F6/F$10),3)</f>
        <v>31.841000000000001</v>
      </c>
      <c r="H6" s="4">
        <v>2465</v>
      </c>
      <c r="I6" s="6">
        <f>ROUND(100*(H6/H$10),3)</f>
        <v>18.481000000000002</v>
      </c>
    </row>
    <row r="7" spans="1:9" x14ac:dyDescent="0.25">
      <c r="A7" t="s">
        <v>2</v>
      </c>
      <c r="B7" s="4">
        <v>7532</v>
      </c>
      <c r="C7" s="6">
        <f>ROUND(100*(B7/B$10),3)</f>
        <v>17.727</v>
      </c>
      <c r="D7" s="4">
        <v>2732</v>
      </c>
      <c r="E7" s="6">
        <f>ROUND(100*(D7/D$10),3)</f>
        <v>17.716999999999999</v>
      </c>
      <c r="F7" s="4">
        <v>595</v>
      </c>
      <c r="G7" s="6">
        <f>ROUND(100*(F7/F$10),3)</f>
        <v>22.581</v>
      </c>
      <c r="H7" s="4">
        <v>829</v>
      </c>
      <c r="I7" s="6">
        <f>ROUND(100*(H7/H$10),3)</f>
        <v>6.2149999999999999</v>
      </c>
    </row>
    <row r="8" spans="1:9" x14ac:dyDescent="0.25">
      <c r="A8" t="s">
        <v>3</v>
      </c>
      <c r="B8" s="4">
        <v>12597</v>
      </c>
      <c r="C8" s="6">
        <f>ROUND(100*(B8/B$10),3)</f>
        <v>29.648</v>
      </c>
      <c r="D8" s="4">
        <v>1587</v>
      </c>
      <c r="E8" s="6">
        <f>ROUND(100*(D8/D$10),3)</f>
        <v>10.292</v>
      </c>
      <c r="F8" s="4">
        <v>457</v>
      </c>
      <c r="G8" s="6">
        <f>ROUND(100*(F8/F$10),3)</f>
        <v>17.343</v>
      </c>
      <c r="H8" s="4">
        <v>1187</v>
      </c>
      <c r="I8" s="6">
        <f>ROUND(100*(H8/H$10),3)</f>
        <v>8.8989999999999991</v>
      </c>
    </row>
    <row r="9" spans="1:9" x14ac:dyDescent="0.25">
      <c r="A9" t="s">
        <v>4</v>
      </c>
      <c r="B9" s="4">
        <v>7900</v>
      </c>
      <c r="C9" s="6">
        <f>ROUND(100*(B9/B$10),3)</f>
        <v>18.593</v>
      </c>
      <c r="D9" s="4">
        <v>5850</v>
      </c>
      <c r="E9" s="6">
        <f>ROUND(100*(D9/D$10),3)</f>
        <v>37.938000000000002</v>
      </c>
      <c r="F9" s="4">
        <v>744</v>
      </c>
      <c r="G9" s="6">
        <f>ROUND(100*(F9/F$10),3)</f>
        <v>28.234999999999999</v>
      </c>
      <c r="H9" s="4">
        <v>8857</v>
      </c>
      <c r="I9" s="6">
        <f>ROUND(100*(H9/H$10),3)</f>
        <v>66.403999999999996</v>
      </c>
    </row>
    <row r="10" spans="1:9" x14ac:dyDescent="0.25">
      <c r="A10" s="2" t="s">
        <v>6</v>
      </c>
      <c r="B10" s="5">
        <f t="shared" ref="B10:I10" si="0">SUM(B6:B9)</f>
        <v>42489</v>
      </c>
      <c r="C10" s="7">
        <f t="shared" si="0"/>
        <v>100</v>
      </c>
      <c r="D10" s="5">
        <f t="shared" si="0"/>
        <v>15420</v>
      </c>
      <c r="E10" s="7">
        <f t="shared" si="0"/>
        <v>100</v>
      </c>
      <c r="F10" s="5">
        <f t="shared" si="0"/>
        <v>2635</v>
      </c>
      <c r="G10" s="7">
        <f t="shared" si="0"/>
        <v>100</v>
      </c>
      <c r="H10" s="5">
        <f t="shared" si="0"/>
        <v>13338</v>
      </c>
      <c r="I10" s="7">
        <f t="shared" si="0"/>
        <v>99.998999999999995</v>
      </c>
    </row>
    <row r="11" spans="1:9" x14ac:dyDescent="0.25">
      <c r="C11" s="8"/>
      <c r="E11" s="8"/>
      <c r="G11" s="8"/>
      <c r="I11" s="8"/>
    </row>
    <row r="12" spans="1:9" x14ac:dyDescent="0.25">
      <c r="A12" t="s">
        <v>79</v>
      </c>
      <c r="B12" s="4">
        <f>SUM(B8:B9)</f>
        <v>20497</v>
      </c>
      <c r="C12" s="6">
        <f>100*(B12/B$10)</f>
        <v>48.240721127821317</v>
      </c>
      <c r="D12" s="4">
        <f>SUM(D8:D9)</f>
        <v>7437</v>
      </c>
      <c r="E12" s="6">
        <f t="shared" ref="E12" si="1">100*(D12/D$10)</f>
        <v>48.2295719844358</v>
      </c>
      <c r="F12" s="4">
        <f>SUM(F8:F9)</f>
        <v>1201</v>
      </c>
      <c r="G12" s="6">
        <f t="shared" ref="G12" si="2">100*(F12/F$10)</f>
        <v>45.578747628083491</v>
      </c>
      <c r="H12" s="4">
        <f>SUM(H8:H9)</f>
        <v>10044</v>
      </c>
      <c r="I12" s="6">
        <f t="shared" ref="I12" si="3">100*(H12/H$10)</f>
        <v>75.303643724696357</v>
      </c>
    </row>
    <row r="14" spans="1:9" ht="30" customHeight="1" x14ac:dyDescent="0.25">
      <c r="B14" s="36" t="s">
        <v>16</v>
      </c>
      <c r="C14" s="36"/>
      <c r="D14" s="36" t="s">
        <v>17</v>
      </c>
      <c r="E14" s="36"/>
      <c r="F14" s="36" t="s">
        <v>18</v>
      </c>
      <c r="G14" s="36"/>
      <c r="H14" s="36" t="s">
        <v>19</v>
      </c>
      <c r="I14" s="36"/>
    </row>
    <row r="15" spans="1:9" x14ac:dyDescent="0.25">
      <c r="B15" s="17" t="s">
        <v>20</v>
      </c>
      <c r="C15" s="17" t="s">
        <v>21</v>
      </c>
      <c r="D15" s="17" t="s">
        <v>20</v>
      </c>
      <c r="E15" s="17" t="s">
        <v>21</v>
      </c>
      <c r="F15" s="17" t="s">
        <v>20</v>
      </c>
      <c r="G15" s="17" t="s">
        <v>21</v>
      </c>
      <c r="H15" s="17" t="s">
        <v>20</v>
      </c>
      <c r="I15" s="17" t="s">
        <v>21</v>
      </c>
    </row>
    <row r="16" spans="1:9" x14ac:dyDescent="0.25">
      <c r="A16" t="s">
        <v>1</v>
      </c>
      <c r="B16" s="4">
        <v>8</v>
      </c>
      <c r="C16" s="6">
        <f>ROUND(100*(B16/B$20),3)</f>
        <v>0.255</v>
      </c>
      <c r="D16" s="4">
        <v>1030</v>
      </c>
      <c r="E16" s="6">
        <f>ROUND(100*(D16/D$20),3)</f>
        <v>10.984</v>
      </c>
      <c r="F16" s="4">
        <v>510</v>
      </c>
      <c r="G16" s="6">
        <f>ROUND(100*(F16/F$20),3)</f>
        <v>30.448</v>
      </c>
      <c r="H16" s="4">
        <f>SUM(B6,D6,F6,H6,B16,D16,F16)</f>
        <v>24563</v>
      </c>
      <c r="I16" s="6">
        <f>ROUND(100*(H16/H$20),3)</f>
        <v>27.89</v>
      </c>
    </row>
    <row r="17" spans="1:9" x14ac:dyDescent="0.25">
      <c r="A17" t="s">
        <v>2</v>
      </c>
      <c r="B17" s="4">
        <v>1</v>
      </c>
      <c r="C17" s="6">
        <f>ROUND(100*(B17/B$20),3)</f>
        <v>3.2000000000000001E-2</v>
      </c>
      <c r="D17" s="4">
        <v>1716</v>
      </c>
      <c r="E17" s="6">
        <f>ROUND(100*(D17/D$20),3)</f>
        <v>18.3</v>
      </c>
      <c r="F17" s="4">
        <v>325</v>
      </c>
      <c r="G17" s="6">
        <f>ROUND(100*(F17/F$20),3)</f>
        <v>19.402999999999999</v>
      </c>
      <c r="H17" s="4">
        <f>SUM(B7,D7,F7,H7,B17,D17,F17)</f>
        <v>13730</v>
      </c>
      <c r="I17" s="6">
        <f>ROUND(100*(H17/H$20),3)</f>
        <v>15.59</v>
      </c>
    </row>
    <row r="18" spans="1:9" x14ac:dyDescent="0.25">
      <c r="A18" t="s">
        <v>3</v>
      </c>
      <c r="B18" s="4">
        <v>792</v>
      </c>
      <c r="C18" s="6">
        <f>ROUND(100*(B18/B$20),3)</f>
        <v>25.239000000000001</v>
      </c>
      <c r="D18" s="4">
        <v>4545</v>
      </c>
      <c r="E18" s="6">
        <f>ROUND(100*(D18/D$20),3)</f>
        <v>48.47</v>
      </c>
      <c r="F18" s="4">
        <v>231</v>
      </c>
      <c r="G18" s="6">
        <f>ROUND(100*(F18/F$20),3)</f>
        <v>13.791</v>
      </c>
      <c r="H18" s="4">
        <f>SUM(B8,D8,F8,H8,B18,D18,F18)</f>
        <v>21396</v>
      </c>
      <c r="I18" s="6">
        <f>ROUND(100*(H18/H$20),3)</f>
        <v>24.294</v>
      </c>
    </row>
    <row r="19" spans="1:9" x14ac:dyDescent="0.25">
      <c r="A19" t="s">
        <v>4</v>
      </c>
      <c r="B19" s="4">
        <v>2337</v>
      </c>
      <c r="C19" s="6">
        <f>ROUND(100*(B19/B$20),3)</f>
        <v>74.474000000000004</v>
      </c>
      <c r="D19" s="4">
        <v>2086</v>
      </c>
      <c r="E19" s="6">
        <f>ROUND(100*(D19/D$20),3)</f>
        <v>22.245999999999999</v>
      </c>
      <c r="F19" s="4">
        <v>609</v>
      </c>
      <c r="G19" s="6">
        <f>ROUND(100*(F19/F$20),3)</f>
        <v>36.357999999999997</v>
      </c>
      <c r="H19" s="4">
        <f>SUM(B9,D9,F9,H9,B19,D19,F19)</f>
        <v>28383</v>
      </c>
      <c r="I19" s="6">
        <f>ROUND(100*(H19/H$20),3)</f>
        <v>32.226999999999997</v>
      </c>
    </row>
    <row r="20" spans="1:9" x14ac:dyDescent="0.25">
      <c r="A20" s="2" t="s">
        <v>6</v>
      </c>
      <c r="B20" s="5">
        <f t="shared" ref="B20:I20" si="4">SUM(B16:B19)</f>
        <v>3138</v>
      </c>
      <c r="C20" s="7">
        <f t="shared" si="4"/>
        <v>100</v>
      </c>
      <c r="D20" s="5">
        <f t="shared" si="4"/>
        <v>9377</v>
      </c>
      <c r="E20" s="7">
        <f t="shared" si="4"/>
        <v>99.999999999999986</v>
      </c>
      <c r="F20" s="5">
        <f t="shared" si="4"/>
        <v>1675</v>
      </c>
      <c r="G20" s="7">
        <f t="shared" si="4"/>
        <v>100</v>
      </c>
      <c r="H20" s="5">
        <f t="shared" si="4"/>
        <v>88072</v>
      </c>
      <c r="I20" s="7">
        <f t="shared" si="4"/>
        <v>100.001</v>
      </c>
    </row>
    <row r="21" spans="1:9" x14ac:dyDescent="0.25">
      <c r="C21" s="8"/>
      <c r="E21" s="8"/>
      <c r="G21" s="8"/>
      <c r="I21" s="8"/>
    </row>
    <row r="22" spans="1:9" x14ac:dyDescent="0.25">
      <c r="A22" t="s">
        <v>79</v>
      </c>
      <c r="B22" s="4">
        <f>SUM(B18:B19)</f>
        <v>3129</v>
      </c>
      <c r="C22" s="6">
        <f>100*(B22/B$20)</f>
        <v>99.713193116634798</v>
      </c>
      <c r="D22" s="4">
        <f>SUM(D18:D19)</f>
        <v>6631</v>
      </c>
      <c r="E22" s="6">
        <f>100*(D22/D$20)</f>
        <v>70.715580676122428</v>
      </c>
      <c r="F22" s="4">
        <f>SUM(F18:F19)</f>
        <v>840</v>
      </c>
      <c r="G22" s="6">
        <f>100*(F22/F$20)</f>
        <v>50.149253731343279</v>
      </c>
      <c r="H22" s="4">
        <f>SUM(H18:H19)</f>
        <v>49779</v>
      </c>
      <c r="I22" s="6">
        <f>100*(H22/H$20)</f>
        <v>56.520801162685075</v>
      </c>
    </row>
    <row r="24" spans="1:9" x14ac:dyDescent="0.25">
      <c r="A24" s="1" t="s">
        <v>8</v>
      </c>
    </row>
    <row r="25" spans="1:9" ht="30" customHeight="1" x14ac:dyDescent="0.25">
      <c r="A25" s="35" t="s">
        <v>52</v>
      </c>
      <c r="B25" s="35"/>
      <c r="C25" s="35"/>
      <c r="D25" s="35"/>
      <c r="E25" s="35"/>
      <c r="F25" s="35"/>
      <c r="G25" s="35"/>
      <c r="H25" s="35"/>
      <c r="I25" s="35"/>
    </row>
    <row r="27" spans="1:9" x14ac:dyDescent="0.25">
      <c r="A27" s="1" t="s">
        <v>9</v>
      </c>
    </row>
    <row r="28" spans="1:9" x14ac:dyDescent="0.25">
      <c r="A28" t="s">
        <v>10</v>
      </c>
    </row>
    <row r="29" spans="1:9" x14ac:dyDescent="0.25">
      <c r="A29" t="s">
        <v>60</v>
      </c>
    </row>
    <row r="30" spans="1:9"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42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139</v>
      </c>
    </row>
    <row r="2" spans="1:9" x14ac:dyDescent="0.25">
      <c r="A2" s="1" t="s">
        <v>138</v>
      </c>
    </row>
    <row r="4" spans="1:9" ht="30" customHeight="1" x14ac:dyDescent="0.25">
      <c r="A4" s="9" t="s">
        <v>81</v>
      </c>
      <c r="B4" s="36" t="s">
        <v>12</v>
      </c>
      <c r="C4" s="36"/>
      <c r="D4" s="36" t="s">
        <v>13</v>
      </c>
      <c r="E4" s="36"/>
      <c r="F4" s="36" t="s">
        <v>14</v>
      </c>
      <c r="G4" s="36"/>
      <c r="H4" s="36" t="s">
        <v>15</v>
      </c>
      <c r="I4" s="36"/>
    </row>
    <row r="5" spans="1:9" x14ac:dyDescent="0.25">
      <c r="B5" s="17" t="s">
        <v>20</v>
      </c>
      <c r="C5" s="17" t="s">
        <v>21</v>
      </c>
      <c r="D5" s="17" t="s">
        <v>20</v>
      </c>
      <c r="E5" s="17" t="s">
        <v>21</v>
      </c>
      <c r="F5" s="17" t="s">
        <v>20</v>
      </c>
      <c r="G5" s="17" t="s">
        <v>21</v>
      </c>
      <c r="H5" s="17" t="s">
        <v>20</v>
      </c>
      <c r="I5" s="17" t="s">
        <v>21</v>
      </c>
    </row>
    <row r="6" spans="1:9" x14ac:dyDescent="0.25">
      <c r="A6" t="s">
        <v>1</v>
      </c>
      <c r="B6" s="4">
        <v>5737</v>
      </c>
      <c r="C6" s="6">
        <f>ROUND(100*(B6/B$10),3)</f>
        <v>23.702999999999999</v>
      </c>
      <c r="D6" s="4">
        <v>3794</v>
      </c>
      <c r="E6" s="6">
        <f>ROUND(100*(D6/D$10),3)</f>
        <v>17.283999999999999</v>
      </c>
      <c r="F6" s="4">
        <v>900</v>
      </c>
      <c r="G6" s="6">
        <f>ROUND(100*(F6/F$10),3)</f>
        <v>16.027999999999999</v>
      </c>
      <c r="H6" s="4">
        <v>3148</v>
      </c>
      <c r="I6" s="6">
        <f>ROUND(100*(H6/H$10),3)</f>
        <v>9.4789999999999992</v>
      </c>
    </row>
    <row r="7" spans="1:9" x14ac:dyDescent="0.25">
      <c r="A7" t="s">
        <v>2</v>
      </c>
      <c r="B7" s="4">
        <v>2936</v>
      </c>
      <c r="C7" s="6">
        <f>ROUND(100*(B7/B$10),3)</f>
        <v>12.13</v>
      </c>
      <c r="D7" s="4">
        <v>2320</v>
      </c>
      <c r="E7" s="6">
        <f>ROUND(100*(D7/D$10),3)</f>
        <v>10.569000000000001</v>
      </c>
      <c r="F7" s="4">
        <v>937</v>
      </c>
      <c r="G7" s="6">
        <f>ROUND(100*(F7/F$10),3)</f>
        <v>16.687000000000001</v>
      </c>
      <c r="H7" s="4">
        <v>1233</v>
      </c>
      <c r="I7" s="6">
        <f>ROUND(100*(H7/H$10),3)</f>
        <v>3.7130000000000001</v>
      </c>
    </row>
    <row r="8" spans="1:9" x14ac:dyDescent="0.25">
      <c r="A8" t="s">
        <v>3</v>
      </c>
      <c r="B8" s="4">
        <v>4805</v>
      </c>
      <c r="C8" s="6">
        <f>ROUND(100*(B8/B$10),3)</f>
        <v>19.852</v>
      </c>
      <c r="D8" s="4">
        <v>2807</v>
      </c>
      <c r="E8" s="6">
        <f>ROUND(100*(D8/D$10),3)</f>
        <v>12.788</v>
      </c>
      <c r="F8" s="4">
        <v>1384</v>
      </c>
      <c r="G8" s="6">
        <f>ROUND(100*(F8/F$10),3)</f>
        <v>24.648</v>
      </c>
      <c r="H8" s="4">
        <v>4359</v>
      </c>
      <c r="I8" s="6">
        <f>ROUND(100*(H8/H$10),3)</f>
        <v>13.125999999999999</v>
      </c>
    </row>
    <row r="9" spans="1:9" x14ac:dyDescent="0.25">
      <c r="A9" t="s">
        <v>4</v>
      </c>
      <c r="B9" s="4">
        <v>10726</v>
      </c>
      <c r="C9" s="6">
        <f>ROUND(100*(B9/B$10),3)</f>
        <v>44.314999999999998</v>
      </c>
      <c r="D9" s="4">
        <v>13030</v>
      </c>
      <c r="E9" s="6">
        <f>ROUND(100*(D9/D$10),3)</f>
        <v>59.359000000000002</v>
      </c>
      <c r="F9" s="4">
        <v>2394</v>
      </c>
      <c r="G9" s="6">
        <f>ROUND(100*(F9/F$10),3)</f>
        <v>42.636000000000003</v>
      </c>
      <c r="H9" s="4">
        <v>24469</v>
      </c>
      <c r="I9" s="6">
        <f>ROUND(100*(H9/H$10),3)</f>
        <v>73.682000000000002</v>
      </c>
    </row>
    <row r="10" spans="1:9" x14ac:dyDescent="0.25">
      <c r="A10" s="2" t="s">
        <v>6</v>
      </c>
      <c r="B10" s="5">
        <f t="shared" ref="B10:I10" si="0">SUM(B6:B9)</f>
        <v>24204</v>
      </c>
      <c r="C10" s="7">
        <f t="shared" si="0"/>
        <v>100</v>
      </c>
      <c r="D10" s="5">
        <f t="shared" si="0"/>
        <v>21951</v>
      </c>
      <c r="E10" s="7">
        <f t="shared" si="0"/>
        <v>100</v>
      </c>
      <c r="F10" s="5">
        <f t="shared" si="0"/>
        <v>5615</v>
      </c>
      <c r="G10" s="7">
        <f t="shared" si="0"/>
        <v>99.998999999999995</v>
      </c>
      <c r="H10" s="5">
        <f t="shared" si="0"/>
        <v>33209</v>
      </c>
      <c r="I10" s="7">
        <f t="shared" si="0"/>
        <v>100</v>
      </c>
    </row>
    <row r="11" spans="1:9" x14ac:dyDescent="0.25">
      <c r="C11" s="8"/>
      <c r="E11" s="8"/>
      <c r="G11" s="8"/>
      <c r="I11" s="8"/>
    </row>
    <row r="12" spans="1:9" x14ac:dyDescent="0.25">
      <c r="A12" t="s">
        <v>79</v>
      </c>
      <c r="B12" s="4">
        <f>SUM(B8:B9)</f>
        <v>15531</v>
      </c>
      <c r="C12" s="6">
        <f>100*(B12/B$10)</f>
        <v>64.167079821517106</v>
      </c>
      <c r="D12" s="4">
        <f>SUM(D8:D9)</f>
        <v>15837</v>
      </c>
      <c r="E12" s="6">
        <f t="shared" ref="E12" si="1">100*(D12/D$10)</f>
        <v>72.147054803881375</v>
      </c>
      <c r="F12" s="4">
        <f>SUM(F8:F9)</f>
        <v>3778</v>
      </c>
      <c r="G12" s="6">
        <f t="shared" ref="G12" si="2">100*(F12/F$10)</f>
        <v>67.284060552092612</v>
      </c>
      <c r="H12" s="4">
        <f>SUM(H8:H9)</f>
        <v>28828</v>
      </c>
      <c r="I12" s="6">
        <f t="shared" ref="I12" si="3">100*(H12/H$10)</f>
        <v>86.807793068144179</v>
      </c>
    </row>
    <row r="14" spans="1:9" ht="30" customHeight="1" x14ac:dyDescent="0.25">
      <c r="B14" s="36" t="s">
        <v>16</v>
      </c>
      <c r="C14" s="36"/>
      <c r="D14" s="36" t="s">
        <v>17</v>
      </c>
      <c r="E14" s="36"/>
      <c r="F14" s="36" t="s">
        <v>18</v>
      </c>
      <c r="G14" s="36"/>
      <c r="H14" s="36" t="s">
        <v>19</v>
      </c>
      <c r="I14" s="36"/>
    </row>
    <row r="15" spans="1:9" x14ac:dyDescent="0.25">
      <c r="B15" s="17" t="s">
        <v>20</v>
      </c>
      <c r="C15" s="17" t="s">
        <v>21</v>
      </c>
      <c r="D15" s="17" t="s">
        <v>20</v>
      </c>
      <c r="E15" s="17" t="s">
        <v>21</v>
      </c>
      <c r="F15" s="17" t="s">
        <v>20</v>
      </c>
      <c r="G15" s="17" t="s">
        <v>21</v>
      </c>
      <c r="H15" s="17" t="s">
        <v>20</v>
      </c>
      <c r="I15" s="17" t="s">
        <v>21</v>
      </c>
    </row>
    <row r="16" spans="1:9" x14ac:dyDescent="0.25">
      <c r="A16" t="s">
        <v>1</v>
      </c>
      <c r="B16" s="4">
        <v>39</v>
      </c>
      <c r="C16" s="6">
        <f>ROUND(100*(B16/B$20),3)</f>
        <v>0.32500000000000001</v>
      </c>
      <c r="D16" s="4">
        <v>300</v>
      </c>
      <c r="E16" s="6">
        <f>ROUND(100*(D16/D$20),3)</f>
        <v>7.8579999999999997</v>
      </c>
      <c r="F16" s="4">
        <v>539</v>
      </c>
      <c r="G16" s="6">
        <f>ROUND(100*(F16/F$20),3)</f>
        <v>15.484</v>
      </c>
      <c r="H16" s="4">
        <f>SUM(B6,D6,F6,H6,B16,D16,F16)</f>
        <v>14457</v>
      </c>
      <c r="I16" s="6">
        <f>ROUND(100*(H16/H$20),3)</f>
        <v>13.864000000000001</v>
      </c>
    </row>
    <row r="17" spans="1:9" x14ac:dyDescent="0.25">
      <c r="A17" t="s">
        <v>2</v>
      </c>
      <c r="B17" s="4">
        <v>20</v>
      </c>
      <c r="C17" s="6">
        <f>ROUND(100*(B17/B$20),3)</f>
        <v>0.16700000000000001</v>
      </c>
      <c r="D17" s="4">
        <v>341</v>
      </c>
      <c r="E17" s="6">
        <f>ROUND(100*(D17/D$20),3)</f>
        <v>8.9309999999999992</v>
      </c>
      <c r="F17" s="4">
        <v>367</v>
      </c>
      <c r="G17" s="6">
        <f>ROUND(100*(F17/F$20),3)</f>
        <v>10.542999999999999</v>
      </c>
      <c r="H17" s="4">
        <f>SUM(B7,D7,F7,H7,B17,D17,F17)</f>
        <v>8154</v>
      </c>
      <c r="I17" s="6">
        <f>ROUND(100*(H17/H$20),3)</f>
        <v>7.819</v>
      </c>
    </row>
    <row r="18" spans="1:9" x14ac:dyDescent="0.25">
      <c r="A18" t="s">
        <v>3</v>
      </c>
      <c r="B18" s="4">
        <v>2538</v>
      </c>
      <c r="C18" s="6">
        <f>ROUND(100*(B18/B$20),3)</f>
        <v>21.15</v>
      </c>
      <c r="D18" s="4">
        <v>1578</v>
      </c>
      <c r="E18" s="6">
        <f>ROUND(100*(D18/D$20),3)</f>
        <v>41.331000000000003</v>
      </c>
      <c r="F18" s="4">
        <v>599</v>
      </c>
      <c r="G18" s="6">
        <f>ROUND(100*(F18/F$20),3)</f>
        <v>17.207999999999998</v>
      </c>
      <c r="H18" s="4">
        <f>SUM(B8,D8,F8,H8,B18,D18,F18)</f>
        <v>18070</v>
      </c>
      <c r="I18" s="6">
        <f>ROUND(100*(H18/H$20),3)</f>
        <v>17.329000000000001</v>
      </c>
    </row>
    <row r="19" spans="1:9" x14ac:dyDescent="0.25">
      <c r="A19" t="s">
        <v>4</v>
      </c>
      <c r="B19" s="4">
        <v>9403</v>
      </c>
      <c r="C19" s="6">
        <f>ROUND(100*(B19/B$20),3)</f>
        <v>78.358000000000004</v>
      </c>
      <c r="D19" s="4">
        <v>1599</v>
      </c>
      <c r="E19" s="6">
        <f>ROUND(100*(D19/D$20),3)</f>
        <v>41.881</v>
      </c>
      <c r="F19" s="4">
        <v>1976</v>
      </c>
      <c r="G19" s="6">
        <f>ROUND(100*(F19/F$20),3)</f>
        <v>56.765000000000001</v>
      </c>
      <c r="H19" s="4">
        <f>SUM(B9,D9,F9,H9,B19,D19,F19)</f>
        <v>63597</v>
      </c>
      <c r="I19" s="6">
        <f>ROUND(100*(H19/H$20),3)</f>
        <v>60.988</v>
      </c>
    </row>
    <row r="20" spans="1:9" x14ac:dyDescent="0.25">
      <c r="A20" s="2" t="s">
        <v>6</v>
      </c>
      <c r="B20" s="5">
        <f t="shared" ref="B20:I20" si="4">SUM(B16:B19)</f>
        <v>12000</v>
      </c>
      <c r="C20" s="7">
        <f t="shared" si="4"/>
        <v>100</v>
      </c>
      <c r="D20" s="5">
        <f t="shared" si="4"/>
        <v>3818</v>
      </c>
      <c r="E20" s="7">
        <f t="shared" si="4"/>
        <v>100.001</v>
      </c>
      <c r="F20" s="5">
        <f t="shared" si="4"/>
        <v>3481</v>
      </c>
      <c r="G20" s="7">
        <f t="shared" si="4"/>
        <v>100</v>
      </c>
      <c r="H20" s="5">
        <f t="shared" si="4"/>
        <v>104278</v>
      </c>
      <c r="I20" s="7">
        <f t="shared" si="4"/>
        <v>100</v>
      </c>
    </row>
    <row r="21" spans="1:9" x14ac:dyDescent="0.25">
      <c r="C21" s="8"/>
      <c r="E21" s="8"/>
      <c r="G21" s="8"/>
      <c r="I21" s="8"/>
    </row>
    <row r="22" spans="1:9" x14ac:dyDescent="0.25">
      <c r="A22" t="s">
        <v>79</v>
      </c>
      <c r="B22" s="4">
        <f>SUM(B18:B19)</f>
        <v>11941</v>
      </c>
      <c r="C22" s="6">
        <f>100*(B22/B$20)</f>
        <v>99.508333333333326</v>
      </c>
      <c r="D22" s="4">
        <f>SUM(D18:D19)</f>
        <v>3177</v>
      </c>
      <c r="E22" s="6">
        <f>100*(D22/D$20)</f>
        <v>83.211105290728128</v>
      </c>
      <c r="F22" s="4">
        <f>SUM(F18:F19)</f>
        <v>2575</v>
      </c>
      <c r="G22" s="6">
        <f>100*(F22/F$20)</f>
        <v>73.972996265440955</v>
      </c>
      <c r="H22" s="4">
        <f>SUM(H18:H19)</f>
        <v>81667</v>
      </c>
      <c r="I22" s="6">
        <f>100*(H22/H$20)</f>
        <v>78.316615201672462</v>
      </c>
    </row>
    <row r="24" spans="1:9" x14ac:dyDescent="0.25">
      <c r="A24" s="1" t="s">
        <v>8</v>
      </c>
    </row>
    <row r="25" spans="1:9" ht="30" customHeight="1" x14ac:dyDescent="0.25">
      <c r="A25" s="35" t="s">
        <v>52</v>
      </c>
      <c r="B25" s="35"/>
      <c r="C25" s="35"/>
      <c r="D25" s="35"/>
      <c r="E25" s="35"/>
      <c r="F25" s="35"/>
      <c r="G25" s="35"/>
      <c r="H25" s="35"/>
      <c r="I25" s="35"/>
    </row>
    <row r="27" spans="1:9" x14ac:dyDescent="0.25">
      <c r="A27" s="1" t="s">
        <v>9</v>
      </c>
    </row>
    <row r="28" spans="1:9" x14ac:dyDescent="0.25">
      <c r="A28" t="s">
        <v>10</v>
      </c>
    </row>
    <row r="29" spans="1:9" x14ac:dyDescent="0.25">
      <c r="A29" t="s">
        <v>60</v>
      </c>
    </row>
    <row r="30" spans="1:9"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43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139</v>
      </c>
    </row>
    <row r="2" spans="1:9" x14ac:dyDescent="0.25">
      <c r="A2" s="1" t="s">
        <v>138</v>
      </c>
    </row>
    <row r="4" spans="1:9" ht="30" customHeight="1" x14ac:dyDescent="0.25">
      <c r="A4" s="9" t="s">
        <v>82</v>
      </c>
      <c r="B4" s="36" t="s">
        <v>12</v>
      </c>
      <c r="C4" s="36"/>
      <c r="D4" s="36" t="s">
        <v>13</v>
      </c>
      <c r="E4" s="36"/>
      <c r="F4" s="36" t="s">
        <v>14</v>
      </c>
      <c r="G4" s="36"/>
      <c r="H4" s="36" t="s">
        <v>15</v>
      </c>
      <c r="I4" s="36"/>
    </row>
    <row r="5" spans="1:9" x14ac:dyDescent="0.25">
      <c r="B5" s="17" t="s">
        <v>20</v>
      </c>
      <c r="C5" s="17" t="s">
        <v>21</v>
      </c>
      <c r="D5" s="17" t="s">
        <v>20</v>
      </c>
      <c r="E5" s="17" t="s">
        <v>21</v>
      </c>
      <c r="F5" s="17" t="s">
        <v>20</v>
      </c>
      <c r="G5" s="17" t="s">
        <v>21</v>
      </c>
      <c r="H5" s="17" t="s">
        <v>20</v>
      </c>
      <c r="I5" s="17" t="s">
        <v>21</v>
      </c>
    </row>
    <row r="6" spans="1:9" x14ac:dyDescent="0.25">
      <c r="A6" t="s">
        <v>1</v>
      </c>
      <c r="B6" s="4">
        <v>5965</v>
      </c>
      <c r="C6" s="6">
        <f>ROUND(100*(B6/B$10),3)</f>
        <v>29.045000000000002</v>
      </c>
      <c r="D6" s="4">
        <v>2920</v>
      </c>
      <c r="E6" s="6">
        <f>ROUND(100*(D6/D$10),3)</f>
        <v>19.187000000000001</v>
      </c>
      <c r="F6" s="4">
        <v>840</v>
      </c>
      <c r="G6" s="6">
        <f>ROUND(100*(F6/F$10),3)</f>
        <v>21.689</v>
      </c>
      <c r="H6" s="4">
        <v>3644</v>
      </c>
      <c r="I6" s="6">
        <f>ROUND(100*(H6/H$10),3)</f>
        <v>15.725</v>
      </c>
    </row>
    <row r="7" spans="1:9" x14ac:dyDescent="0.25">
      <c r="A7" t="s">
        <v>2</v>
      </c>
      <c r="B7" s="4">
        <v>2564</v>
      </c>
      <c r="C7" s="6">
        <f>ROUND(100*(B7/B$10),3)</f>
        <v>12.484999999999999</v>
      </c>
      <c r="D7" s="4">
        <v>1527</v>
      </c>
      <c r="E7" s="6">
        <f>ROUND(100*(D7/D$10),3)</f>
        <v>10.034000000000001</v>
      </c>
      <c r="F7" s="4">
        <v>432</v>
      </c>
      <c r="G7" s="6">
        <f>ROUND(100*(F7/F$10),3)</f>
        <v>11.154</v>
      </c>
      <c r="H7" s="4">
        <v>1182</v>
      </c>
      <c r="I7" s="6">
        <f>ROUND(100*(H7/H$10),3)</f>
        <v>5.101</v>
      </c>
    </row>
    <row r="8" spans="1:9" x14ac:dyDescent="0.25">
      <c r="A8" t="s">
        <v>3</v>
      </c>
      <c r="B8" s="4">
        <v>4951</v>
      </c>
      <c r="C8" s="6">
        <f>ROUND(100*(B8/B$10),3)</f>
        <v>24.108000000000001</v>
      </c>
      <c r="D8" s="4">
        <v>1763</v>
      </c>
      <c r="E8" s="6">
        <f>ROUND(100*(D8/D$10),3)</f>
        <v>11.584</v>
      </c>
      <c r="F8" s="4">
        <v>667</v>
      </c>
      <c r="G8" s="6">
        <f>ROUND(100*(F8/F$10),3)</f>
        <v>17.222000000000001</v>
      </c>
      <c r="H8" s="4">
        <v>2318</v>
      </c>
      <c r="I8" s="6">
        <f>ROUND(100*(H8/H$10),3)</f>
        <v>10.003</v>
      </c>
    </row>
    <row r="9" spans="1:9" x14ac:dyDescent="0.25">
      <c r="A9" t="s">
        <v>4</v>
      </c>
      <c r="B9" s="4">
        <v>7057</v>
      </c>
      <c r="C9" s="6">
        <f>ROUND(100*(B9/B$10),3)</f>
        <v>34.362000000000002</v>
      </c>
      <c r="D9" s="4">
        <v>9009</v>
      </c>
      <c r="E9" s="6">
        <f>ROUND(100*(D9/D$10),3)</f>
        <v>59.195999999999998</v>
      </c>
      <c r="F9" s="4">
        <v>1934</v>
      </c>
      <c r="G9" s="6">
        <f>ROUND(100*(F9/F$10),3)</f>
        <v>49.935000000000002</v>
      </c>
      <c r="H9" s="4">
        <v>16030</v>
      </c>
      <c r="I9" s="6">
        <f>ROUND(100*(H9/H$10),3)</f>
        <v>69.171999999999997</v>
      </c>
    </row>
    <row r="10" spans="1:9" x14ac:dyDescent="0.25">
      <c r="A10" s="2" t="s">
        <v>6</v>
      </c>
      <c r="B10" s="5">
        <f t="shared" ref="B10:I10" si="0">SUM(B6:B9)</f>
        <v>20537</v>
      </c>
      <c r="C10" s="7">
        <f t="shared" si="0"/>
        <v>100</v>
      </c>
      <c r="D10" s="5">
        <f t="shared" si="0"/>
        <v>15219</v>
      </c>
      <c r="E10" s="7">
        <f t="shared" si="0"/>
        <v>100.001</v>
      </c>
      <c r="F10" s="5">
        <f t="shared" si="0"/>
        <v>3873</v>
      </c>
      <c r="G10" s="7">
        <f t="shared" si="0"/>
        <v>100</v>
      </c>
      <c r="H10" s="5">
        <f t="shared" si="0"/>
        <v>23174</v>
      </c>
      <c r="I10" s="7">
        <f t="shared" si="0"/>
        <v>100.001</v>
      </c>
    </row>
    <row r="11" spans="1:9" x14ac:dyDescent="0.25">
      <c r="C11" s="8"/>
      <c r="E11" s="8"/>
      <c r="G11" s="8"/>
      <c r="I11" s="8"/>
    </row>
    <row r="12" spans="1:9" x14ac:dyDescent="0.25">
      <c r="A12" t="s">
        <v>79</v>
      </c>
      <c r="B12" s="4">
        <f>SUM(B8:B9)</f>
        <v>12008</v>
      </c>
      <c r="C12" s="6">
        <f>100*(B12/B$10)</f>
        <v>58.470078395091782</v>
      </c>
      <c r="D12" s="4">
        <f>SUM(D8:D9)</f>
        <v>10772</v>
      </c>
      <c r="E12" s="6">
        <f t="shared" ref="E12" si="1">100*(D12/D$10)</f>
        <v>70.779946119981602</v>
      </c>
      <c r="F12" s="4">
        <f>SUM(F8:F9)</f>
        <v>2601</v>
      </c>
      <c r="G12" s="6">
        <f t="shared" ref="G12" si="2">100*(F12/F$10)</f>
        <v>67.15724244771495</v>
      </c>
      <c r="H12" s="4">
        <f>SUM(H8:H9)</f>
        <v>18348</v>
      </c>
      <c r="I12" s="6">
        <f t="shared" ref="I12" si="3">100*(H12/H$10)</f>
        <v>79.174937429878312</v>
      </c>
    </row>
    <row r="14" spans="1:9" ht="30" customHeight="1" x14ac:dyDescent="0.25">
      <c r="B14" s="36" t="s">
        <v>16</v>
      </c>
      <c r="C14" s="36"/>
      <c r="D14" s="36" t="s">
        <v>17</v>
      </c>
      <c r="E14" s="36"/>
      <c r="F14" s="36" t="s">
        <v>18</v>
      </c>
      <c r="G14" s="36"/>
      <c r="H14" s="36" t="s">
        <v>19</v>
      </c>
      <c r="I14" s="36"/>
    </row>
    <row r="15" spans="1:9" x14ac:dyDescent="0.25">
      <c r="B15" s="17" t="s">
        <v>20</v>
      </c>
      <c r="C15" s="17" t="s">
        <v>21</v>
      </c>
      <c r="D15" s="17" t="s">
        <v>20</v>
      </c>
      <c r="E15" s="17" t="s">
        <v>21</v>
      </c>
      <c r="F15" s="17" t="s">
        <v>20</v>
      </c>
      <c r="G15" s="17" t="s">
        <v>21</v>
      </c>
      <c r="H15" s="17" t="s">
        <v>20</v>
      </c>
      <c r="I15" s="17" t="s">
        <v>21</v>
      </c>
    </row>
    <row r="16" spans="1:9" x14ac:dyDescent="0.25">
      <c r="A16" t="s">
        <v>1</v>
      </c>
      <c r="B16" s="4">
        <v>517</v>
      </c>
      <c r="C16" s="6">
        <f>ROUND(100*(B16/B$20),3)</f>
        <v>6.7560000000000002</v>
      </c>
      <c r="D16" s="4">
        <v>741</v>
      </c>
      <c r="E16" s="6">
        <f>ROUND(100*(D16/D$20),3)</f>
        <v>18.655999999999999</v>
      </c>
      <c r="F16" s="4">
        <v>1207</v>
      </c>
      <c r="G16" s="6">
        <f>ROUND(100*(F16/F$20),3)</f>
        <v>31.588999999999999</v>
      </c>
      <c r="H16" s="4">
        <f>SUM(B6,D6,F6,H6,B16,D16,F16)</f>
        <v>15834</v>
      </c>
      <c r="I16" s="6">
        <f>ROUND(100*(H16/H$20),3)</f>
        <v>20.234999999999999</v>
      </c>
    </row>
    <row r="17" spans="1:9" x14ac:dyDescent="0.25">
      <c r="A17" t="s">
        <v>2</v>
      </c>
      <c r="B17" s="4">
        <v>12</v>
      </c>
      <c r="C17" s="6">
        <f>ROUND(100*(B17/B$20),3)</f>
        <v>0.157</v>
      </c>
      <c r="D17" s="4">
        <v>443</v>
      </c>
      <c r="E17" s="6">
        <f>ROUND(100*(D17/D$20),3)</f>
        <v>11.153</v>
      </c>
      <c r="F17" s="4">
        <v>244</v>
      </c>
      <c r="G17" s="6">
        <f>ROUND(100*(F17/F$20),3)</f>
        <v>6.3860000000000001</v>
      </c>
      <c r="H17" s="4">
        <f>SUM(B7,D7,F7,H7,B17,D17,F17)</f>
        <v>6404</v>
      </c>
      <c r="I17" s="6">
        <f>ROUND(100*(H17/H$20),3)</f>
        <v>8.1839999999999993</v>
      </c>
    </row>
    <row r="18" spans="1:9" x14ac:dyDescent="0.25">
      <c r="A18" t="s">
        <v>3</v>
      </c>
      <c r="B18" s="4">
        <v>1841</v>
      </c>
      <c r="C18" s="6">
        <f>ROUND(100*(B18/B$20),3)</f>
        <v>24.056000000000001</v>
      </c>
      <c r="D18" s="4">
        <v>1491</v>
      </c>
      <c r="E18" s="6">
        <f>ROUND(100*(D18/D$20),3)</f>
        <v>37.537999999999997</v>
      </c>
      <c r="F18" s="4">
        <v>451</v>
      </c>
      <c r="G18" s="6">
        <f>ROUND(100*(F18/F$20),3)</f>
        <v>11.803000000000001</v>
      </c>
      <c r="H18" s="4">
        <f>SUM(B8,D8,F8,H8,B18,D18,F18)</f>
        <v>13482</v>
      </c>
      <c r="I18" s="6">
        <f>ROUND(100*(H18/H$20),3)</f>
        <v>17.23</v>
      </c>
    </row>
    <row r="19" spans="1:9" x14ac:dyDescent="0.25">
      <c r="A19" t="s">
        <v>4</v>
      </c>
      <c r="B19" s="4">
        <v>5283</v>
      </c>
      <c r="C19" s="6">
        <f>ROUND(100*(B19/B$20),3)</f>
        <v>69.031999999999996</v>
      </c>
      <c r="D19" s="4">
        <v>1297</v>
      </c>
      <c r="E19" s="6">
        <f>ROUND(100*(D19/D$20),3)</f>
        <v>32.654000000000003</v>
      </c>
      <c r="F19" s="4">
        <v>1919</v>
      </c>
      <c r="G19" s="6">
        <f>ROUND(100*(F19/F$20),3)</f>
        <v>50.222000000000001</v>
      </c>
      <c r="H19" s="4">
        <f>SUM(B9,D9,F9,H9,B19,D19,F19)</f>
        <v>42529</v>
      </c>
      <c r="I19" s="6">
        <f>ROUND(100*(H19/H$20),3)</f>
        <v>54.350999999999999</v>
      </c>
    </row>
    <row r="20" spans="1:9" x14ac:dyDescent="0.25">
      <c r="A20" s="2" t="s">
        <v>6</v>
      </c>
      <c r="B20" s="5">
        <f t="shared" ref="B20:I20" si="4">SUM(B16:B19)</f>
        <v>7653</v>
      </c>
      <c r="C20" s="7">
        <f t="shared" si="4"/>
        <v>100.001</v>
      </c>
      <c r="D20" s="5">
        <f t="shared" si="4"/>
        <v>3972</v>
      </c>
      <c r="E20" s="7">
        <f t="shared" si="4"/>
        <v>100.001</v>
      </c>
      <c r="F20" s="5">
        <f t="shared" si="4"/>
        <v>3821</v>
      </c>
      <c r="G20" s="7">
        <f t="shared" si="4"/>
        <v>100</v>
      </c>
      <c r="H20" s="5">
        <f t="shared" si="4"/>
        <v>78249</v>
      </c>
      <c r="I20" s="7">
        <f t="shared" si="4"/>
        <v>100</v>
      </c>
    </row>
    <row r="21" spans="1:9" x14ac:dyDescent="0.25">
      <c r="C21" s="8"/>
      <c r="E21" s="8"/>
      <c r="G21" s="8"/>
      <c r="I21" s="8"/>
    </row>
    <row r="22" spans="1:9" x14ac:dyDescent="0.25">
      <c r="A22" t="s">
        <v>79</v>
      </c>
      <c r="B22" s="4">
        <f>SUM(B18:B19)</f>
        <v>7124</v>
      </c>
      <c r="C22" s="6">
        <f>100*(B22/B$20)</f>
        <v>93.087678034757616</v>
      </c>
      <c r="D22" s="4">
        <f>SUM(D18:D19)</f>
        <v>2788</v>
      </c>
      <c r="E22" s="6">
        <f>100*(D22/D$20)</f>
        <v>70.191339375629397</v>
      </c>
      <c r="F22" s="4">
        <f>SUM(F18:F19)</f>
        <v>2370</v>
      </c>
      <c r="G22" s="6">
        <f>100*(F22/F$20)</f>
        <v>62.025647736194713</v>
      </c>
      <c r="H22" s="4">
        <f>SUM(H18:H19)</f>
        <v>56011</v>
      </c>
      <c r="I22" s="6">
        <f>100*(H22/H$20)</f>
        <v>71.580467482012551</v>
      </c>
    </row>
    <row r="24" spans="1:9" x14ac:dyDescent="0.25">
      <c r="A24" s="1" t="s">
        <v>8</v>
      </c>
    </row>
    <row r="25" spans="1:9" ht="30" customHeight="1" x14ac:dyDescent="0.25">
      <c r="A25" s="35" t="s">
        <v>52</v>
      </c>
      <c r="B25" s="35"/>
      <c r="C25" s="35"/>
      <c r="D25" s="35"/>
      <c r="E25" s="35"/>
      <c r="F25" s="35"/>
      <c r="G25" s="35"/>
      <c r="H25" s="35"/>
      <c r="I25" s="35"/>
    </row>
    <row r="27" spans="1:9" x14ac:dyDescent="0.25">
      <c r="A27" s="1" t="s">
        <v>9</v>
      </c>
    </row>
    <row r="28" spans="1:9" x14ac:dyDescent="0.25">
      <c r="A28" t="s">
        <v>10</v>
      </c>
    </row>
    <row r="29" spans="1:9" x14ac:dyDescent="0.25">
      <c r="A29" t="s">
        <v>60</v>
      </c>
    </row>
    <row r="30" spans="1:9"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44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139</v>
      </c>
    </row>
    <row r="2" spans="1:9" x14ac:dyDescent="0.25">
      <c r="A2" s="1" t="s">
        <v>138</v>
      </c>
    </row>
    <row r="4" spans="1:9" ht="30" customHeight="1" x14ac:dyDescent="0.25">
      <c r="A4" s="9" t="s">
        <v>49</v>
      </c>
      <c r="B4" s="36" t="s">
        <v>12</v>
      </c>
      <c r="C4" s="36"/>
      <c r="D4" s="36" t="s">
        <v>13</v>
      </c>
      <c r="E4" s="36"/>
      <c r="F4" s="36" t="s">
        <v>14</v>
      </c>
      <c r="G4" s="36"/>
      <c r="H4" s="36" t="s">
        <v>15</v>
      </c>
      <c r="I4" s="36"/>
    </row>
    <row r="5" spans="1:9" x14ac:dyDescent="0.25">
      <c r="B5" s="17" t="s">
        <v>20</v>
      </c>
      <c r="C5" s="17" t="s">
        <v>21</v>
      </c>
      <c r="D5" s="17" t="s">
        <v>20</v>
      </c>
      <c r="E5" s="17" t="s">
        <v>21</v>
      </c>
      <c r="F5" s="17" t="s">
        <v>20</v>
      </c>
      <c r="G5" s="17" t="s">
        <v>21</v>
      </c>
      <c r="H5" s="17" t="s">
        <v>20</v>
      </c>
      <c r="I5" s="17" t="s">
        <v>21</v>
      </c>
    </row>
    <row r="6" spans="1:9" x14ac:dyDescent="0.25">
      <c r="A6" t="s">
        <v>1</v>
      </c>
      <c r="B6" s="4">
        <v>114960</v>
      </c>
      <c r="C6" s="6">
        <f>ROUND(100*(B6/B$10),3)</f>
        <v>33.012</v>
      </c>
      <c r="D6" s="4">
        <v>56988</v>
      </c>
      <c r="E6" s="6">
        <f>ROUND(100*(D6/D$10),3)</f>
        <v>23.234999999999999</v>
      </c>
      <c r="F6" s="4">
        <v>17947</v>
      </c>
      <c r="G6" s="6">
        <f>ROUND(100*(F6/F$10),3)</f>
        <v>29.513000000000002</v>
      </c>
      <c r="H6" s="4">
        <v>38808</v>
      </c>
      <c r="I6" s="6">
        <f>ROUND(100*(H6/H$10),3)</f>
        <v>12.430999999999999</v>
      </c>
    </row>
    <row r="7" spans="1:9" x14ac:dyDescent="0.25">
      <c r="A7" t="s">
        <v>2</v>
      </c>
      <c r="B7" s="4">
        <v>34953</v>
      </c>
      <c r="C7" s="6">
        <f>ROUND(100*(B7/B$10),3)</f>
        <v>10.037000000000001</v>
      </c>
      <c r="D7" s="4">
        <v>23700</v>
      </c>
      <c r="E7" s="6">
        <f>ROUND(100*(D7/D$10),3)</f>
        <v>9.6630000000000003</v>
      </c>
      <c r="F7" s="4">
        <v>7160</v>
      </c>
      <c r="G7" s="6">
        <f>ROUND(100*(F7/F$10),3)</f>
        <v>11.773999999999999</v>
      </c>
      <c r="H7" s="4">
        <v>11556</v>
      </c>
      <c r="I7" s="6">
        <f>ROUND(100*(H7/H$10),3)</f>
        <v>3.702</v>
      </c>
    </row>
    <row r="8" spans="1:9" x14ac:dyDescent="0.25">
      <c r="A8" t="s">
        <v>3</v>
      </c>
      <c r="B8" s="4">
        <v>83773</v>
      </c>
      <c r="C8" s="6">
        <f>ROUND(100*(B8/B$10),3)</f>
        <v>24.056000000000001</v>
      </c>
      <c r="D8" s="4">
        <v>34830</v>
      </c>
      <c r="E8" s="6">
        <f>ROUND(100*(D8/D$10),3)</f>
        <v>14.201000000000001</v>
      </c>
      <c r="F8" s="4">
        <v>10776</v>
      </c>
      <c r="G8" s="6">
        <f>ROUND(100*(F8/F$10),3)</f>
        <v>17.721</v>
      </c>
      <c r="H8" s="4">
        <v>45755</v>
      </c>
      <c r="I8" s="6">
        <f>ROUND(100*(H8/H$10),3)</f>
        <v>14.657</v>
      </c>
    </row>
    <row r="9" spans="1:9" x14ac:dyDescent="0.25">
      <c r="A9" t="s">
        <v>4</v>
      </c>
      <c r="B9" s="4">
        <v>114554</v>
      </c>
      <c r="C9" s="6">
        <f>ROUND(100*(B9/B$10),3)</f>
        <v>32.895000000000003</v>
      </c>
      <c r="D9" s="4">
        <v>129746</v>
      </c>
      <c r="E9" s="6">
        <f>ROUND(100*(D9/D$10),3)</f>
        <v>52.901000000000003</v>
      </c>
      <c r="F9" s="4">
        <v>24927</v>
      </c>
      <c r="G9" s="6">
        <f>ROUND(100*(F9/F$10),3)</f>
        <v>40.991999999999997</v>
      </c>
      <c r="H9" s="4">
        <v>216063</v>
      </c>
      <c r="I9" s="6">
        <f>ROUND(100*(H9/H$10),3)</f>
        <v>69.210999999999999</v>
      </c>
    </row>
    <row r="10" spans="1:9" x14ac:dyDescent="0.25">
      <c r="A10" s="2" t="s">
        <v>6</v>
      </c>
      <c r="B10" s="5">
        <f t="shared" ref="B10:I10" si="0">SUM(B6:B9)</f>
        <v>348240</v>
      </c>
      <c r="C10" s="7">
        <f t="shared" si="0"/>
        <v>100</v>
      </c>
      <c r="D10" s="5">
        <f t="shared" si="0"/>
        <v>245264</v>
      </c>
      <c r="E10" s="7">
        <f t="shared" si="0"/>
        <v>100</v>
      </c>
      <c r="F10" s="5">
        <f t="shared" si="0"/>
        <v>60810</v>
      </c>
      <c r="G10" s="7">
        <f t="shared" si="0"/>
        <v>100</v>
      </c>
      <c r="H10" s="5">
        <f t="shared" si="0"/>
        <v>312182</v>
      </c>
      <c r="I10" s="7">
        <f t="shared" si="0"/>
        <v>100.001</v>
      </c>
    </row>
    <row r="11" spans="1:9" x14ac:dyDescent="0.25">
      <c r="C11" s="8"/>
      <c r="E11" s="8"/>
      <c r="G11" s="8"/>
      <c r="I11" s="8"/>
    </row>
    <row r="12" spans="1:9" x14ac:dyDescent="0.25">
      <c r="A12" t="s">
        <v>79</v>
      </c>
      <c r="B12" s="4">
        <f>SUM(B8:B9)</f>
        <v>198327</v>
      </c>
      <c r="C12" s="6">
        <f>100*(B12/B$10)</f>
        <v>56.951240523776704</v>
      </c>
      <c r="D12" s="4">
        <f>SUM(D8:D9)</f>
        <v>164576</v>
      </c>
      <c r="E12" s="6">
        <f t="shared" ref="E12" si="1">100*(D12/D$10)</f>
        <v>67.101572183443153</v>
      </c>
      <c r="F12" s="4">
        <f>SUM(F8:F9)</f>
        <v>35703</v>
      </c>
      <c r="G12" s="6">
        <f t="shared" ref="G12" si="2">100*(F12/F$10)</f>
        <v>58.712382831771095</v>
      </c>
      <c r="H12" s="4">
        <f>SUM(H8:H9)</f>
        <v>261818</v>
      </c>
      <c r="I12" s="6">
        <f t="shared" ref="I12" si="3">100*(H12/H$10)</f>
        <v>83.867103164179866</v>
      </c>
    </row>
    <row r="14" spans="1:9" ht="30" customHeight="1" x14ac:dyDescent="0.25">
      <c r="B14" s="36" t="s">
        <v>16</v>
      </c>
      <c r="C14" s="36"/>
      <c r="D14" s="36" t="s">
        <v>17</v>
      </c>
      <c r="E14" s="36"/>
      <c r="F14" s="36" t="s">
        <v>18</v>
      </c>
      <c r="G14" s="36"/>
      <c r="H14" s="36" t="s">
        <v>19</v>
      </c>
      <c r="I14" s="36"/>
    </row>
    <row r="15" spans="1:9" x14ac:dyDescent="0.25">
      <c r="B15" s="17" t="s">
        <v>20</v>
      </c>
      <c r="C15" s="17" t="s">
        <v>21</v>
      </c>
      <c r="D15" s="17" t="s">
        <v>20</v>
      </c>
      <c r="E15" s="17" t="s">
        <v>21</v>
      </c>
      <c r="F15" s="17" t="s">
        <v>20</v>
      </c>
      <c r="G15" s="17" t="s">
        <v>21</v>
      </c>
      <c r="H15" s="17" t="s">
        <v>20</v>
      </c>
      <c r="I15" s="17" t="s">
        <v>21</v>
      </c>
    </row>
    <row r="16" spans="1:9" x14ac:dyDescent="0.25">
      <c r="A16" t="s">
        <v>1</v>
      </c>
      <c r="B16" s="4">
        <v>101</v>
      </c>
      <c r="C16" s="6">
        <f>ROUND(100*(B16/B$20),3)</f>
        <v>0.19600000000000001</v>
      </c>
      <c r="D16" s="4">
        <v>7399</v>
      </c>
      <c r="E16" s="6">
        <f>ROUND(100*(D16/D$20),3)</f>
        <v>13.654</v>
      </c>
      <c r="F16" s="4">
        <v>6011</v>
      </c>
      <c r="G16" s="6">
        <f>ROUND(100*(F16/F$20),3)</f>
        <v>20.274999999999999</v>
      </c>
      <c r="H16" s="4">
        <f>SUM(B6,D6,F6,H6,B16,D16,F16)</f>
        <v>242214</v>
      </c>
      <c r="I16" s="6">
        <f>ROUND(100*(H16/H$20),3)</f>
        <v>21.984000000000002</v>
      </c>
    </row>
    <row r="17" spans="1:9" x14ac:dyDescent="0.25">
      <c r="A17" t="s">
        <v>2</v>
      </c>
      <c r="B17" s="4">
        <v>117</v>
      </c>
      <c r="C17" s="6">
        <f>ROUND(100*(B17/B$20),3)</f>
        <v>0.22700000000000001</v>
      </c>
      <c r="D17" s="4">
        <v>5228</v>
      </c>
      <c r="E17" s="6">
        <f>ROUND(100*(D17/D$20),3)</f>
        <v>9.6479999999999997</v>
      </c>
      <c r="F17" s="4">
        <v>3179</v>
      </c>
      <c r="G17" s="6">
        <f>ROUND(100*(F17/F$20),3)</f>
        <v>10.723000000000001</v>
      </c>
      <c r="H17" s="4">
        <f>SUM(B7,D7,F7,H7,B17,D17,F17)</f>
        <v>85893</v>
      </c>
      <c r="I17" s="6">
        <f>ROUND(100*(H17/H$20),3)</f>
        <v>7.7960000000000003</v>
      </c>
    </row>
    <row r="18" spans="1:9" x14ac:dyDescent="0.25">
      <c r="A18" t="s">
        <v>3</v>
      </c>
      <c r="B18" s="4">
        <v>14650</v>
      </c>
      <c r="C18" s="6">
        <f>ROUND(100*(B18/B$20),3)</f>
        <v>28.472999999999999</v>
      </c>
      <c r="D18" s="4">
        <v>19682</v>
      </c>
      <c r="E18" s="6">
        <f>ROUND(100*(D18/D$20),3)</f>
        <v>36.322000000000003</v>
      </c>
      <c r="F18" s="4">
        <v>5274</v>
      </c>
      <c r="G18" s="6">
        <f>ROUND(100*(F18/F$20),3)</f>
        <v>17.789000000000001</v>
      </c>
      <c r="H18" s="4">
        <f>SUM(B8,D8,F8,H8,B18,D18,F18)</f>
        <v>214740</v>
      </c>
      <c r="I18" s="6">
        <f>ROUND(100*(H18/H$20),3)</f>
        <v>19.489999999999998</v>
      </c>
    </row>
    <row r="19" spans="1:9" x14ac:dyDescent="0.25">
      <c r="A19" t="s">
        <v>4</v>
      </c>
      <c r="B19" s="4">
        <v>36584</v>
      </c>
      <c r="C19" s="6">
        <f>ROUND(100*(B19/B$20),3)</f>
        <v>71.102999999999994</v>
      </c>
      <c r="D19" s="4">
        <v>21879</v>
      </c>
      <c r="E19" s="6">
        <f>ROUND(100*(D19/D$20),3)</f>
        <v>40.375999999999998</v>
      </c>
      <c r="F19" s="4">
        <v>15183</v>
      </c>
      <c r="G19" s="6">
        <f>ROUND(100*(F19/F$20),3)</f>
        <v>51.213000000000001</v>
      </c>
      <c r="H19" s="4">
        <f>SUM(B9,D9,F9,H9,B19,D19,F19)</f>
        <v>558936</v>
      </c>
      <c r="I19" s="6">
        <f>ROUND(100*(H19/H$20),3)</f>
        <v>50.73</v>
      </c>
    </row>
    <row r="20" spans="1:9" x14ac:dyDescent="0.25">
      <c r="A20" s="2" t="s">
        <v>6</v>
      </c>
      <c r="B20" s="5">
        <f t="shared" ref="B20:I20" si="4">SUM(B16:B19)</f>
        <v>51452</v>
      </c>
      <c r="C20" s="7">
        <f t="shared" si="4"/>
        <v>99.998999999999995</v>
      </c>
      <c r="D20" s="5">
        <f t="shared" si="4"/>
        <v>54188</v>
      </c>
      <c r="E20" s="7">
        <f t="shared" si="4"/>
        <v>100</v>
      </c>
      <c r="F20" s="5">
        <f t="shared" si="4"/>
        <v>29647</v>
      </c>
      <c r="G20" s="7">
        <f t="shared" si="4"/>
        <v>100</v>
      </c>
      <c r="H20" s="5">
        <f t="shared" si="4"/>
        <v>1101783</v>
      </c>
      <c r="I20" s="7">
        <f t="shared" si="4"/>
        <v>100</v>
      </c>
    </row>
    <row r="21" spans="1:9" x14ac:dyDescent="0.25">
      <c r="C21" s="8"/>
      <c r="E21" s="8"/>
      <c r="G21" s="8"/>
      <c r="I21" s="8"/>
    </row>
    <row r="22" spans="1:9" x14ac:dyDescent="0.25">
      <c r="A22" t="s">
        <v>79</v>
      </c>
      <c r="B22" s="4">
        <f>SUM(B18:B19)</f>
        <v>51234</v>
      </c>
      <c r="C22" s="6">
        <f>100*(B22/B$20)</f>
        <v>99.576304128119403</v>
      </c>
      <c r="D22" s="4">
        <f>SUM(D18:D19)</f>
        <v>41561</v>
      </c>
      <c r="E22" s="6">
        <f>100*(D22/D$20)</f>
        <v>76.697792869269961</v>
      </c>
      <c r="F22" s="4">
        <f>SUM(F18:F19)</f>
        <v>20457</v>
      </c>
      <c r="G22" s="6">
        <f>100*(F22/F$20)</f>
        <v>69.001922622862338</v>
      </c>
      <c r="H22" s="4">
        <f>SUM(H18:H19)</f>
        <v>773676</v>
      </c>
      <c r="I22" s="6">
        <f>100*(H22/H$20)</f>
        <v>70.220360996675396</v>
      </c>
    </row>
    <row r="24" spans="1:9" x14ac:dyDescent="0.25">
      <c r="A24" s="1" t="s">
        <v>8</v>
      </c>
    </row>
    <row r="25" spans="1:9" ht="30" customHeight="1" x14ac:dyDescent="0.25">
      <c r="A25" s="35" t="s">
        <v>52</v>
      </c>
      <c r="B25" s="35"/>
      <c r="C25" s="35"/>
      <c r="D25" s="35"/>
      <c r="E25" s="35"/>
      <c r="F25" s="35"/>
      <c r="G25" s="35"/>
      <c r="H25" s="35"/>
      <c r="I25" s="35"/>
    </row>
    <row r="27" spans="1:9" x14ac:dyDescent="0.25">
      <c r="A27" s="1" t="s">
        <v>9</v>
      </c>
    </row>
    <row r="28" spans="1:9" x14ac:dyDescent="0.25">
      <c r="A28" t="s">
        <v>10</v>
      </c>
    </row>
    <row r="29" spans="1:9" x14ac:dyDescent="0.25">
      <c r="A29" t="s">
        <v>60</v>
      </c>
    </row>
    <row r="30" spans="1:9"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45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139</v>
      </c>
    </row>
    <row r="2" spans="1:9" x14ac:dyDescent="0.25">
      <c r="A2" s="1" t="s">
        <v>138</v>
      </c>
    </row>
    <row r="4" spans="1:9" ht="30" customHeight="1" x14ac:dyDescent="0.25">
      <c r="A4" s="9" t="s">
        <v>83</v>
      </c>
      <c r="B4" s="36" t="s">
        <v>12</v>
      </c>
      <c r="C4" s="36"/>
      <c r="D4" s="36" t="s">
        <v>13</v>
      </c>
      <c r="E4" s="36"/>
      <c r="F4" s="36" t="s">
        <v>14</v>
      </c>
      <c r="G4" s="36"/>
      <c r="H4" s="36" t="s">
        <v>15</v>
      </c>
      <c r="I4" s="36"/>
    </row>
    <row r="5" spans="1:9" x14ac:dyDescent="0.25">
      <c r="B5" s="17" t="s">
        <v>20</v>
      </c>
      <c r="C5" s="17" t="s">
        <v>21</v>
      </c>
      <c r="D5" s="17" t="s">
        <v>20</v>
      </c>
      <c r="E5" s="17" t="s">
        <v>21</v>
      </c>
      <c r="F5" s="17" t="s">
        <v>20</v>
      </c>
      <c r="G5" s="17" t="s">
        <v>21</v>
      </c>
      <c r="H5" s="17" t="s">
        <v>20</v>
      </c>
      <c r="I5" s="17" t="s">
        <v>21</v>
      </c>
    </row>
    <row r="6" spans="1:9" x14ac:dyDescent="0.25">
      <c r="A6" t="s">
        <v>1</v>
      </c>
      <c r="B6" s="4">
        <v>477</v>
      </c>
      <c r="C6" s="6">
        <f>ROUND(100*(B6/B$10),3)</f>
        <v>27.242000000000001</v>
      </c>
      <c r="D6" s="4">
        <v>326</v>
      </c>
      <c r="E6" s="6">
        <f>ROUND(100*(D6/D$10),3)</f>
        <v>23.251999999999999</v>
      </c>
      <c r="F6" s="4">
        <v>45</v>
      </c>
      <c r="G6" s="6">
        <f>ROUND(100*(F6/F$10),3)</f>
        <v>18.672000000000001</v>
      </c>
      <c r="H6" s="4">
        <v>339</v>
      </c>
      <c r="I6" s="6">
        <f>ROUND(100*(H6/H$10),3)</f>
        <v>14.548999999999999</v>
      </c>
    </row>
    <row r="7" spans="1:9" x14ac:dyDescent="0.25">
      <c r="A7" t="s">
        <v>2</v>
      </c>
      <c r="B7" s="4">
        <v>238</v>
      </c>
      <c r="C7" s="6">
        <f>ROUND(100*(B7/B$10),3)</f>
        <v>13.592000000000001</v>
      </c>
      <c r="D7" s="4">
        <v>167</v>
      </c>
      <c r="E7" s="6">
        <f>ROUND(100*(D7/D$10),3)</f>
        <v>11.912000000000001</v>
      </c>
      <c r="F7" s="4">
        <v>27</v>
      </c>
      <c r="G7" s="6">
        <f>ROUND(100*(F7/F$10),3)</f>
        <v>11.202999999999999</v>
      </c>
      <c r="H7" s="4">
        <v>90</v>
      </c>
      <c r="I7" s="6">
        <f>ROUND(100*(H7/H$10),3)</f>
        <v>3.863</v>
      </c>
    </row>
    <row r="8" spans="1:9" x14ac:dyDescent="0.25">
      <c r="A8" t="s">
        <v>3</v>
      </c>
      <c r="B8" s="4">
        <v>404</v>
      </c>
      <c r="C8" s="6">
        <f>ROUND(100*(B8/B$10),3)</f>
        <v>23.073</v>
      </c>
      <c r="D8" s="4">
        <v>201</v>
      </c>
      <c r="E8" s="6">
        <f>ROUND(100*(D8/D$10),3)</f>
        <v>14.337</v>
      </c>
      <c r="F8" s="4">
        <v>52</v>
      </c>
      <c r="G8" s="6">
        <f>ROUND(100*(F8/F$10),3)</f>
        <v>21.577000000000002</v>
      </c>
      <c r="H8" s="4">
        <v>353</v>
      </c>
      <c r="I8" s="6">
        <f>ROUND(100*(H8/H$10),3)</f>
        <v>15.15</v>
      </c>
    </row>
    <row r="9" spans="1:9" x14ac:dyDescent="0.25">
      <c r="A9" t="s">
        <v>4</v>
      </c>
      <c r="B9" s="4">
        <v>632</v>
      </c>
      <c r="C9" s="6">
        <f>ROUND(100*(B9/B$10),3)</f>
        <v>36.094000000000001</v>
      </c>
      <c r="D9" s="4">
        <v>708</v>
      </c>
      <c r="E9" s="6">
        <f>ROUND(100*(D9/D$10),3)</f>
        <v>50.499000000000002</v>
      </c>
      <c r="F9" s="4">
        <v>117</v>
      </c>
      <c r="G9" s="6">
        <f>ROUND(100*(F9/F$10),3)</f>
        <v>48.548000000000002</v>
      </c>
      <c r="H9" s="4">
        <v>1548</v>
      </c>
      <c r="I9" s="6">
        <f>ROUND(100*(H9/H$10),3)</f>
        <v>66.438000000000002</v>
      </c>
    </row>
    <row r="10" spans="1:9" x14ac:dyDescent="0.25">
      <c r="A10" s="2" t="s">
        <v>6</v>
      </c>
      <c r="B10" s="5">
        <f t="shared" ref="B10:I10" si="0">SUM(B6:B9)</f>
        <v>1751</v>
      </c>
      <c r="C10" s="7">
        <f t="shared" si="0"/>
        <v>100.001</v>
      </c>
      <c r="D10" s="5">
        <f t="shared" si="0"/>
        <v>1402</v>
      </c>
      <c r="E10" s="7">
        <f t="shared" si="0"/>
        <v>100</v>
      </c>
      <c r="F10" s="5">
        <f t="shared" si="0"/>
        <v>241</v>
      </c>
      <c r="G10" s="7">
        <f t="shared" si="0"/>
        <v>100</v>
      </c>
      <c r="H10" s="5">
        <f t="shared" si="0"/>
        <v>2330</v>
      </c>
      <c r="I10" s="7">
        <f t="shared" si="0"/>
        <v>100</v>
      </c>
    </row>
    <row r="11" spans="1:9" x14ac:dyDescent="0.25">
      <c r="C11" s="8"/>
      <c r="E11" s="8"/>
      <c r="G11" s="8"/>
      <c r="I11" s="8"/>
    </row>
    <row r="12" spans="1:9" x14ac:dyDescent="0.25">
      <c r="A12" t="s">
        <v>79</v>
      </c>
      <c r="B12" s="4">
        <f>SUM(B8:B9)</f>
        <v>1036</v>
      </c>
      <c r="C12" s="6">
        <f>100*(B12/B$10)</f>
        <v>59.166190748143919</v>
      </c>
      <c r="D12" s="4">
        <f>SUM(D8:D9)</f>
        <v>909</v>
      </c>
      <c r="E12" s="6">
        <f t="shared" ref="E12" si="1">100*(D12/D$10)</f>
        <v>64.835948644793149</v>
      </c>
      <c r="F12" s="4">
        <f>SUM(F8:F9)</f>
        <v>169</v>
      </c>
      <c r="G12" s="6">
        <f t="shared" ref="G12" si="2">100*(F12/F$10)</f>
        <v>70.124481327800822</v>
      </c>
      <c r="H12" s="4">
        <f>SUM(H8:H9)</f>
        <v>1901</v>
      </c>
      <c r="I12" s="6">
        <f t="shared" ref="I12" si="3">100*(H12/H$10)</f>
        <v>81.587982832618025</v>
      </c>
    </row>
    <row r="14" spans="1:9" ht="30" customHeight="1" x14ac:dyDescent="0.25">
      <c r="B14" s="36" t="s">
        <v>16</v>
      </c>
      <c r="C14" s="36"/>
      <c r="D14" s="36" t="s">
        <v>17</v>
      </c>
      <c r="E14" s="36"/>
      <c r="F14" s="36" t="s">
        <v>18</v>
      </c>
      <c r="G14" s="36"/>
      <c r="H14" s="36" t="s">
        <v>19</v>
      </c>
      <c r="I14" s="36"/>
    </row>
    <row r="15" spans="1:9" x14ac:dyDescent="0.25">
      <c r="B15" s="17" t="s">
        <v>20</v>
      </c>
      <c r="C15" s="17" t="s">
        <v>21</v>
      </c>
      <c r="D15" s="17" t="s">
        <v>20</v>
      </c>
      <c r="E15" s="17" t="s">
        <v>21</v>
      </c>
      <c r="F15" s="17" t="s">
        <v>20</v>
      </c>
      <c r="G15" s="17" t="s">
        <v>21</v>
      </c>
      <c r="H15" s="17" t="s">
        <v>20</v>
      </c>
      <c r="I15" s="17" t="s">
        <v>21</v>
      </c>
    </row>
    <row r="16" spans="1:9" x14ac:dyDescent="0.25">
      <c r="A16" t="s">
        <v>1</v>
      </c>
      <c r="B16" s="4">
        <v>2</v>
      </c>
      <c r="C16" s="6">
        <f>ROUND(100*(B16/B$20),3)</f>
        <v>0.60199999999999998</v>
      </c>
      <c r="D16" s="4">
        <v>24</v>
      </c>
      <c r="E16" s="6">
        <f>ROUND(100*(D16/D$20),3)</f>
        <v>10.619</v>
      </c>
      <c r="F16" s="4">
        <v>37</v>
      </c>
      <c r="G16" s="6">
        <f>ROUND(100*(F16/F$20),3)</f>
        <v>4.8490000000000002</v>
      </c>
      <c r="H16" s="4">
        <f>SUM(B6,D6,F6,H6,B16,D16,F16)</f>
        <v>1250</v>
      </c>
      <c r="I16" s="6">
        <f>ROUND(100*(H16/H$20),3)</f>
        <v>17.742999999999999</v>
      </c>
    </row>
    <row r="17" spans="1:9" x14ac:dyDescent="0.25">
      <c r="A17" t="s">
        <v>2</v>
      </c>
      <c r="B17" s="4">
        <v>2</v>
      </c>
      <c r="C17" s="6">
        <f>ROUND(100*(B17/B$20),3)</f>
        <v>0.60199999999999998</v>
      </c>
      <c r="D17" s="4">
        <v>18</v>
      </c>
      <c r="E17" s="6">
        <f>ROUND(100*(D17/D$20),3)</f>
        <v>7.9649999999999999</v>
      </c>
      <c r="F17" s="4">
        <v>26</v>
      </c>
      <c r="G17" s="6">
        <f>ROUND(100*(F17/F$20),3)</f>
        <v>3.4079999999999999</v>
      </c>
      <c r="H17" s="4">
        <f>SUM(B7,D7,F7,H7,B17,D17,F17)</f>
        <v>568</v>
      </c>
      <c r="I17" s="6">
        <f>ROUND(100*(H17/H$20),3)</f>
        <v>8.0619999999999994</v>
      </c>
    </row>
    <row r="18" spans="1:9" x14ac:dyDescent="0.25">
      <c r="A18" t="s">
        <v>3</v>
      </c>
      <c r="B18" s="4">
        <v>104</v>
      </c>
      <c r="C18" s="6">
        <f>ROUND(100*(B18/B$20),3)</f>
        <v>31.324999999999999</v>
      </c>
      <c r="D18" s="4">
        <v>79</v>
      </c>
      <c r="E18" s="6">
        <f>ROUND(100*(D18/D$20),3)</f>
        <v>34.956000000000003</v>
      </c>
      <c r="F18" s="4">
        <v>361</v>
      </c>
      <c r="G18" s="6">
        <f>ROUND(100*(F18/F$20),3)</f>
        <v>47.313000000000002</v>
      </c>
      <c r="H18" s="4">
        <f>SUM(B8,D8,F8,H8,B18,D18,F18)</f>
        <v>1554</v>
      </c>
      <c r="I18" s="6">
        <f>ROUND(100*(H18/H$20),3)</f>
        <v>22.058</v>
      </c>
    </row>
    <row r="19" spans="1:9" x14ac:dyDescent="0.25">
      <c r="A19" t="s">
        <v>4</v>
      </c>
      <c r="B19" s="4">
        <v>224</v>
      </c>
      <c r="C19" s="6">
        <f>ROUND(100*(B19/B$20),3)</f>
        <v>67.47</v>
      </c>
      <c r="D19" s="4">
        <v>105</v>
      </c>
      <c r="E19" s="6">
        <f>ROUND(100*(D19/D$20),3)</f>
        <v>46.46</v>
      </c>
      <c r="F19" s="4">
        <v>339</v>
      </c>
      <c r="G19" s="6">
        <f>ROUND(100*(F19/F$20),3)</f>
        <v>44.43</v>
      </c>
      <c r="H19" s="4">
        <f>SUM(B9,D9,F9,H9,B19,D19,F19)</f>
        <v>3673</v>
      </c>
      <c r="I19" s="6">
        <f>ROUND(100*(H19/H$20),3)</f>
        <v>52.136000000000003</v>
      </c>
    </row>
    <row r="20" spans="1:9" x14ac:dyDescent="0.25">
      <c r="A20" s="2" t="s">
        <v>6</v>
      </c>
      <c r="B20" s="5">
        <f t="shared" ref="B20:I20" si="4">SUM(B16:B19)</f>
        <v>332</v>
      </c>
      <c r="C20" s="7">
        <f t="shared" si="4"/>
        <v>99.998999999999995</v>
      </c>
      <c r="D20" s="5">
        <f t="shared" si="4"/>
        <v>226</v>
      </c>
      <c r="E20" s="7">
        <f t="shared" si="4"/>
        <v>100</v>
      </c>
      <c r="F20" s="5">
        <f t="shared" si="4"/>
        <v>763</v>
      </c>
      <c r="G20" s="7">
        <f t="shared" si="4"/>
        <v>100</v>
      </c>
      <c r="H20" s="5">
        <f t="shared" si="4"/>
        <v>7045</v>
      </c>
      <c r="I20" s="7">
        <f t="shared" si="4"/>
        <v>99.998999999999995</v>
      </c>
    </row>
    <row r="21" spans="1:9" x14ac:dyDescent="0.25">
      <c r="C21" s="8"/>
      <c r="E21" s="8"/>
      <c r="G21" s="8"/>
      <c r="I21" s="8"/>
    </row>
    <row r="22" spans="1:9" x14ac:dyDescent="0.25">
      <c r="A22" t="s">
        <v>79</v>
      </c>
      <c r="B22" s="4">
        <f>SUM(B18:B19)</f>
        <v>328</v>
      </c>
      <c r="C22" s="6">
        <f>100*(B22/B$20)</f>
        <v>98.795180722891558</v>
      </c>
      <c r="D22" s="4">
        <f>SUM(D18:D19)</f>
        <v>184</v>
      </c>
      <c r="E22" s="6">
        <f>100*(D22/D$20)</f>
        <v>81.415929203539832</v>
      </c>
      <c r="F22" s="4">
        <f>SUM(F18:F19)</f>
        <v>700</v>
      </c>
      <c r="G22" s="6">
        <f>100*(F22/F$20)</f>
        <v>91.743119266055047</v>
      </c>
      <c r="H22" s="4">
        <f>SUM(H18:H19)</f>
        <v>5227</v>
      </c>
      <c r="I22" s="6">
        <f>100*(H22/H$20)</f>
        <v>74.194464158978008</v>
      </c>
    </row>
    <row r="24" spans="1:9" x14ac:dyDescent="0.25">
      <c r="A24" s="1" t="s">
        <v>8</v>
      </c>
    </row>
    <row r="25" spans="1:9" ht="30" customHeight="1" x14ac:dyDescent="0.25">
      <c r="A25" s="35" t="s">
        <v>52</v>
      </c>
      <c r="B25" s="35"/>
      <c r="C25" s="35"/>
      <c r="D25" s="35"/>
      <c r="E25" s="35"/>
      <c r="F25" s="35"/>
      <c r="G25" s="35"/>
      <c r="H25" s="35"/>
      <c r="I25" s="35"/>
    </row>
    <row r="27" spans="1:9" x14ac:dyDescent="0.25">
      <c r="A27" s="1" t="s">
        <v>9</v>
      </c>
    </row>
    <row r="28" spans="1:9" x14ac:dyDescent="0.25">
      <c r="A28" t="s">
        <v>10</v>
      </c>
    </row>
    <row r="29" spans="1:9" x14ac:dyDescent="0.25">
      <c r="A29" t="s">
        <v>60</v>
      </c>
    </row>
    <row r="30" spans="1:9"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46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139</v>
      </c>
    </row>
    <row r="2" spans="1:9" x14ac:dyDescent="0.25">
      <c r="A2" s="1" t="s">
        <v>138</v>
      </c>
    </row>
    <row r="4" spans="1:9" ht="30" customHeight="1" x14ac:dyDescent="0.25">
      <c r="A4" s="22" t="s">
        <v>84</v>
      </c>
      <c r="B4" s="36" t="s">
        <v>12</v>
      </c>
      <c r="C4" s="36"/>
      <c r="D4" s="36" t="s">
        <v>13</v>
      </c>
      <c r="E4" s="36"/>
      <c r="F4" s="36" t="s">
        <v>14</v>
      </c>
      <c r="G4" s="36"/>
      <c r="H4" s="36" t="s">
        <v>15</v>
      </c>
      <c r="I4" s="36"/>
    </row>
    <row r="5" spans="1:9" x14ac:dyDescent="0.25">
      <c r="B5" s="17" t="s">
        <v>20</v>
      </c>
      <c r="C5" s="17" t="s">
        <v>21</v>
      </c>
      <c r="D5" s="17" t="s">
        <v>20</v>
      </c>
      <c r="E5" s="17" t="s">
        <v>21</v>
      </c>
      <c r="F5" s="17" t="s">
        <v>20</v>
      </c>
      <c r="G5" s="17" t="s">
        <v>21</v>
      </c>
      <c r="H5" s="17" t="s">
        <v>20</v>
      </c>
      <c r="I5" s="17" t="s">
        <v>21</v>
      </c>
    </row>
    <row r="6" spans="1:9" x14ac:dyDescent="0.25">
      <c r="A6" t="s">
        <v>1</v>
      </c>
      <c r="B6" s="4">
        <v>87</v>
      </c>
      <c r="C6" s="6">
        <f>ROUND(100*(B6/B$10),3)</f>
        <v>16.111000000000001</v>
      </c>
      <c r="D6" s="4">
        <v>125</v>
      </c>
      <c r="E6" s="6">
        <f>ROUND(100*(D6/D$10),3)</f>
        <v>20.626999999999999</v>
      </c>
      <c r="F6" s="4">
        <v>32</v>
      </c>
      <c r="G6" s="6">
        <f>ROUND(100*(F6/F$10),3)</f>
        <v>17.111999999999998</v>
      </c>
      <c r="H6" s="4">
        <v>302</v>
      </c>
      <c r="I6" s="6">
        <f>ROUND(100*(H6/H$10),3)</f>
        <v>20.643000000000001</v>
      </c>
    </row>
    <row r="7" spans="1:9" x14ac:dyDescent="0.25">
      <c r="A7" t="s">
        <v>2</v>
      </c>
      <c r="B7" s="4">
        <v>121</v>
      </c>
      <c r="C7" s="6">
        <f>ROUND(100*(B7/B$10),3)</f>
        <v>22.407</v>
      </c>
      <c r="D7" s="4">
        <v>83</v>
      </c>
      <c r="E7" s="6">
        <f>ROUND(100*(D7/D$10),3)</f>
        <v>13.696</v>
      </c>
      <c r="F7" s="4">
        <v>27</v>
      </c>
      <c r="G7" s="6">
        <f>ROUND(100*(F7/F$10),3)</f>
        <v>14.439</v>
      </c>
      <c r="H7" s="4">
        <v>103</v>
      </c>
      <c r="I7" s="6">
        <f>ROUND(100*(H7/H$10),3)</f>
        <v>7.04</v>
      </c>
    </row>
    <row r="8" spans="1:9" x14ac:dyDescent="0.25">
      <c r="A8" t="s">
        <v>3</v>
      </c>
      <c r="B8" s="4">
        <v>118</v>
      </c>
      <c r="C8" s="6">
        <f>ROUND(100*(B8/B$10),3)</f>
        <v>21.852</v>
      </c>
      <c r="D8" s="4">
        <v>76</v>
      </c>
      <c r="E8" s="6">
        <f>ROUND(100*(D8/D$10),3)</f>
        <v>12.541</v>
      </c>
      <c r="F8" s="4">
        <v>43</v>
      </c>
      <c r="G8" s="6">
        <f>ROUND(100*(F8/F$10),3)</f>
        <v>22.995000000000001</v>
      </c>
      <c r="H8" s="4">
        <v>243</v>
      </c>
      <c r="I8" s="6">
        <f>ROUND(100*(H8/H$10),3)</f>
        <v>16.61</v>
      </c>
    </row>
    <row r="9" spans="1:9" x14ac:dyDescent="0.25">
      <c r="A9" t="s">
        <v>4</v>
      </c>
      <c r="B9" s="4">
        <v>214</v>
      </c>
      <c r="C9" s="6">
        <f>ROUND(100*(B9/B$10),3)</f>
        <v>39.630000000000003</v>
      </c>
      <c r="D9" s="4">
        <v>322</v>
      </c>
      <c r="E9" s="6">
        <f>ROUND(100*(D9/D$10),3)</f>
        <v>53.134999999999998</v>
      </c>
      <c r="F9" s="4">
        <v>85</v>
      </c>
      <c r="G9" s="6">
        <f>ROUND(100*(F9/F$10),3)</f>
        <v>45.454999999999998</v>
      </c>
      <c r="H9" s="4">
        <v>815</v>
      </c>
      <c r="I9" s="6">
        <f>ROUND(100*(H9/H$10),3)</f>
        <v>55.707000000000001</v>
      </c>
    </row>
    <row r="10" spans="1:9" x14ac:dyDescent="0.25">
      <c r="A10" s="2" t="s">
        <v>6</v>
      </c>
      <c r="B10" s="5">
        <f t="shared" ref="B10:I10" si="0">SUM(B6:B9)</f>
        <v>540</v>
      </c>
      <c r="C10" s="7">
        <f t="shared" si="0"/>
        <v>100</v>
      </c>
      <c r="D10" s="5">
        <f t="shared" si="0"/>
        <v>606</v>
      </c>
      <c r="E10" s="7">
        <f t="shared" si="0"/>
        <v>99.998999999999995</v>
      </c>
      <c r="F10" s="5">
        <f t="shared" si="0"/>
        <v>187</v>
      </c>
      <c r="G10" s="7">
        <f t="shared" si="0"/>
        <v>100.001</v>
      </c>
      <c r="H10" s="5">
        <f t="shared" si="0"/>
        <v>1463</v>
      </c>
      <c r="I10" s="7">
        <f t="shared" si="0"/>
        <v>100</v>
      </c>
    </row>
    <row r="11" spans="1:9" x14ac:dyDescent="0.25">
      <c r="C11" s="8"/>
      <c r="E11" s="8"/>
      <c r="G11" s="8"/>
      <c r="I11" s="8"/>
    </row>
    <row r="12" spans="1:9" x14ac:dyDescent="0.25">
      <c r="A12" t="s">
        <v>79</v>
      </c>
      <c r="B12" s="4">
        <f>SUM(B8:B9)</f>
        <v>332</v>
      </c>
      <c r="C12" s="6">
        <f>100*(B12/B$10)</f>
        <v>61.481481481481481</v>
      </c>
      <c r="D12" s="4">
        <f>SUM(D8:D9)</f>
        <v>398</v>
      </c>
      <c r="E12" s="6">
        <f t="shared" ref="E12" si="1">100*(D12/D$10)</f>
        <v>65.67656765676567</v>
      </c>
      <c r="F12" s="4">
        <f>SUM(F8:F9)</f>
        <v>128</v>
      </c>
      <c r="G12" s="6">
        <f t="shared" ref="G12" si="2">100*(F12/F$10)</f>
        <v>68.449197860962556</v>
      </c>
      <c r="H12" s="4">
        <f>SUM(H8:H9)</f>
        <v>1058</v>
      </c>
      <c r="I12" s="6">
        <f t="shared" ref="I12" si="3">100*(H12/H$10)</f>
        <v>72.31715652768284</v>
      </c>
    </row>
    <row r="14" spans="1:9" ht="30" customHeight="1" x14ac:dyDescent="0.25">
      <c r="B14" s="36" t="s">
        <v>16</v>
      </c>
      <c r="C14" s="36"/>
      <c r="D14" s="36" t="s">
        <v>17</v>
      </c>
      <c r="E14" s="36"/>
      <c r="F14" s="36" t="s">
        <v>18</v>
      </c>
      <c r="G14" s="36"/>
      <c r="H14" s="36" t="s">
        <v>19</v>
      </c>
      <c r="I14" s="36"/>
    </row>
    <row r="15" spans="1:9" x14ac:dyDescent="0.25">
      <c r="B15" s="17" t="s">
        <v>20</v>
      </c>
      <c r="C15" s="17" t="s">
        <v>21</v>
      </c>
      <c r="D15" s="17" t="s">
        <v>20</v>
      </c>
      <c r="E15" s="17" t="s">
        <v>21</v>
      </c>
      <c r="F15" s="17" t="s">
        <v>20</v>
      </c>
      <c r="G15" s="17" t="s">
        <v>21</v>
      </c>
      <c r="H15" s="17" t="s">
        <v>20</v>
      </c>
      <c r="I15" s="17" t="s">
        <v>21</v>
      </c>
    </row>
    <row r="16" spans="1:9" x14ac:dyDescent="0.25">
      <c r="A16" t="s">
        <v>1</v>
      </c>
      <c r="B16" s="4">
        <v>9</v>
      </c>
      <c r="C16" s="6">
        <f>ROUND(100*(B16/B$20),3)</f>
        <v>2.5640000000000001</v>
      </c>
      <c r="D16" s="4">
        <v>5</v>
      </c>
      <c r="E16" s="6">
        <f>ROUND(100*(D16/D$20),3)</f>
        <v>4.2370000000000001</v>
      </c>
      <c r="F16" s="4">
        <v>16</v>
      </c>
      <c r="G16" s="6">
        <f>ROUND(100*(F16/F$20),3)</f>
        <v>12.214</v>
      </c>
      <c r="H16" s="4">
        <f>SUM(B6,D6,F6,H6,B16,D16,F16)</f>
        <v>576</v>
      </c>
      <c r="I16" s="6">
        <f>ROUND(100*(H16/H$20),3)</f>
        <v>16.960999999999999</v>
      </c>
    </row>
    <row r="17" spans="1:9" x14ac:dyDescent="0.25">
      <c r="A17" t="s">
        <v>2</v>
      </c>
      <c r="B17" s="4">
        <v>1</v>
      </c>
      <c r="C17" s="6">
        <f>ROUND(100*(B17/B$20),3)</f>
        <v>0.28499999999999998</v>
      </c>
      <c r="D17" s="4">
        <v>6</v>
      </c>
      <c r="E17" s="6">
        <f>ROUND(100*(D17/D$20),3)</f>
        <v>5.085</v>
      </c>
      <c r="F17" s="4">
        <v>14</v>
      </c>
      <c r="G17" s="6">
        <f>ROUND(100*(F17/F$20),3)</f>
        <v>10.686999999999999</v>
      </c>
      <c r="H17" s="4">
        <f>SUM(B7,D7,F7,H7,B17,D17,F17)</f>
        <v>355</v>
      </c>
      <c r="I17" s="6">
        <f>ROUND(100*(H17/H$20),3)</f>
        <v>10.452999999999999</v>
      </c>
    </row>
    <row r="18" spans="1:9" x14ac:dyDescent="0.25">
      <c r="A18" t="s">
        <v>3</v>
      </c>
      <c r="B18" s="4">
        <v>81</v>
      </c>
      <c r="C18" s="6">
        <f>ROUND(100*(B18/B$20),3)</f>
        <v>23.077000000000002</v>
      </c>
      <c r="D18" s="4">
        <v>58</v>
      </c>
      <c r="E18" s="6">
        <f>ROUND(100*(D18/D$20),3)</f>
        <v>49.152999999999999</v>
      </c>
      <c r="F18" s="4">
        <v>23</v>
      </c>
      <c r="G18" s="6">
        <f>ROUND(100*(F18/F$20),3)</f>
        <v>17.556999999999999</v>
      </c>
      <c r="H18" s="4">
        <f>SUM(B8,D8,F8,H8,B18,D18,F18)</f>
        <v>642</v>
      </c>
      <c r="I18" s="6">
        <f>ROUND(100*(H18/H$20),3)</f>
        <v>18.905000000000001</v>
      </c>
    </row>
    <row r="19" spans="1:9" x14ac:dyDescent="0.25">
      <c r="A19" t="s">
        <v>4</v>
      </c>
      <c r="B19" s="4">
        <v>260</v>
      </c>
      <c r="C19" s="6">
        <f>ROUND(100*(B19/B$20),3)</f>
        <v>74.073999999999998</v>
      </c>
      <c r="D19" s="4">
        <v>49</v>
      </c>
      <c r="E19" s="6">
        <f>ROUND(100*(D19/D$20),3)</f>
        <v>41.524999999999999</v>
      </c>
      <c r="F19" s="4">
        <v>78</v>
      </c>
      <c r="G19" s="6">
        <f>ROUND(100*(F19/F$20),3)</f>
        <v>59.542000000000002</v>
      </c>
      <c r="H19" s="4">
        <f>SUM(B9,D9,F9,H9,B19,D19,F19)</f>
        <v>1823</v>
      </c>
      <c r="I19" s="6">
        <f>ROUND(100*(H19/H$20),3)</f>
        <v>53.680999999999997</v>
      </c>
    </row>
    <row r="20" spans="1:9" x14ac:dyDescent="0.25">
      <c r="A20" s="2" t="s">
        <v>6</v>
      </c>
      <c r="B20" s="5">
        <f t="shared" ref="B20:I20" si="4">SUM(B16:B19)</f>
        <v>351</v>
      </c>
      <c r="C20" s="7">
        <f t="shared" si="4"/>
        <v>100</v>
      </c>
      <c r="D20" s="5">
        <f t="shared" si="4"/>
        <v>118</v>
      </c>
      <c r="E20" s="7">
        <f t="shared" si="4"/>
        <v>100</v>
      </c>
      <c r="F20" s="5">
        <f t="shared" si="4"/>
        <v>131</v>
      </c>
      <c r="G20" s="7">
        <f t="shared" si="4"/>
        <v>100</v>
      </c>
      <c r="H20" s="5">
        <f t="shared" si="4"/>
        <v>3396</v>
      </c>
      <c r="I20" s="7">
        <f t="shared" si="4"/>
        <v>100</v>
      </c>
    </row>
    <row r="21" spans="1:9" x14ac:dyDescent="0.25">
      <c r="C21" s="8"/>
      <c r="E21" s="8"/>
      <c r="G21" s="8"/>
      <c r="I21" s="8"/>
    </row>
    <row r="22" spans="1:9" x14ac:dyDescent="0.25">
      <c r="A22" t="s">
        <v>79</v>
      </c>
      <c r="B22" s="4">
        <f>SUM(B18:B19)</f>
        <v>341</v>
      </c>
      <c r="C22" s="6">
        <f>100*(B22/B$20)</f>
        <v>97.150997150997156</v>
      </c>
      <c r="D22" s="4">
        <f>SUM(D18:D19)</f>
        <v>107</v>
      </c>
      <c r="E22" s="6">
        <f>100*(D22/D$20)</f>
        <v>90.677966101694921</v>
      </c>
      <c r="F22" s="4">
        <f>SUM(F18:F19)</f>
        <v>101</v>
      </c>
      <c r="G22" s="6">
        <f>100*(F22/F$20)</f>
        <v>77.099236641221367</v>
      </c>
      <c r="H22" s="4">
        <f>SUM(H18:H19)</f>
        <v>2465</v>
      </c>
      <c r="I22" s="6">
        <f>100*(H22/H$20)</f>
        <v>72.585394581861024</v>
      </c>
    </row>
    <row r="24" spans="1:9" x14ac:dyDescent="0.25">
      <c r="A24" s="1" t="s">
        <v>8</v>
      </c>
    </row>
    <row r="25" spans="1:9" ht="30" customHeight="1" x14ac:dyDescent="0.25">
      <c r="A25" s="35" t="s">
        <v>52</v>
      </c>
      <c r="B25" s="35"/>
      <c r="C25" s="35"/>
      <c r="D25" s="35"/>
      <c r="E25" s="35"/>
      <c r="F25" s="35"/>
      <c r="G25" s="35"/>
      <c r="H25" s="35"/>
      <c r="I25" s="35"/>
    </row>
    <row r="27" spans="1:9" x14ac:dyDescent="0.25">
      <c r="A27" s="1" t="s">
        <v>9</v>
      </c>
    </row>
    <row r="28" spans="1:9" x14ac:dyDescent="0.25">
      <c r="A28" t="s">
        <v>10</v>
      </c>
    </row>
    <row r="29" spans="1:9" x14ac:dyDescent="0.25">
      <c r="A29" t="s">
        <v>60</v>
      </c>
    </row>
    <row r="30" spans="1:9"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47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activeCell="C6" sqref="C6"/>
    </sheetView>
  </sheetViews>
  <sheetFormatPr defaultRowHeight="15" x14ac:dyDescent="0.25"/>
  <cols>
    <col min="1" max="1" width="33" customWidth="1"/>
    <col min="2" max="2" width="11.7109375" customWidth="1"/>
    <col min="3" max="6" width="10.7109375" customWidth="1"/>
    <col min="7" max="7" width="13.7109375" customWidth="1"/>
    <col min="8" max="8" width="10.7109375" customWidth="1"/>
  </cols>
  <sheetData>
    <row r="1" spans="1:8" x14ac:dyDescent="0.25">
      <c r="A1" t="s">
        <v>161</v>
      </c>
    </row>
    <row r="2" spans="1:8" x14ac:dyDescent="0.25">
      <c r="A2" s="1" t="s">
        <v>162</v>
      </c>
    </row>
    <row r="4" spans="1:8" ht="15" customHeight="1" x14ac:dyDescent="0.25">
      <c r="B4" s="34" t="s">
        <v>160</v>
      </c>
      <c r="C4" s="34"/>
      <c r="D4" s="34"/>
      <c r="E4" s="34"/>
      <c r="F4" s="34"/>
      <c r="G4" s="34"/>
      <c r="H4" s="34"/>
    </row>
    <row r="5" spans="1:8" x14ac:dyDescent="0.25">
      <c r="B5" s="15" t="s">
        <v>158</v>
      </c>
      <c r="C5" s="15" t="s">
        <v>151</v>
      </c>
      <c r="D5" s="15" t="s">
        <v>152</v>
      </c>
      <c r="E5" s="15" t="s">
        <v>153</v>
      </c>
      <c r="F5" s="15" t="s">
        <v>154</v>
      </c>
      <c r="G5" s="15" t="s">
        <v>159</v>
      </c>
      <c r="H5" s="15" t="s">
        <v>155</v>
      </c>
    </row>
    <row r="6" spans="1:8" x14ac:dyDescent="0.25">
      <c r="A6" t="s">
        <v>1</v>
      </c>
      <c r="B6" s="6">
        <f>100*('Table 3'!D6-'Table 3'!B6)/'Table 3'!B6</f>
        <v>19.913543687467264</v>
      </c>
      <c r="C6" s="6">
        <f>100*('Table 3'!H6-'Table 3'!D6)/'Table 3'!D6</f>
        <v>4.4778690307764473</v>
      </c>
      <c r="D6" s="6">
        <f>100*('Table 3'!L6-'Table 3'!H6)/'Table 3'!H6</f>
        <v>-2.1220205707866748</v>
      </c>
      <c r="E6" s="6">
        <f>100*('Table 3'!F16-'Table 3'!L6)/'Table 3'!L6</f>
        <v>4.2162646821483012</v>
      </c>
      <c r="F6" s="20">
        <f>100*('Table 3'!J16-'Table 3'!F16)/'Table 3'!F16</f>
        <v>6.029988196062372</v>
      </c>
      <c r="G6" s="6">
        <f>100*('Table 3'!J16-'Table 3'!B6)/'Table 3'!B6</f>
        <v>35.500767434394255</v>
      </c>
      <c r="H6" s="6">
        <f>100*('Table 3'!J16-'Table 3'!L6)/'Table 3'!L6</f>
        <v>10.500493140858962</v>
      </c>
    </row>
    <row r="7" spans="1:8" x14ac:dyDescent="0.25">
      <c r="A7" t="s">
        <v>2</v>
      </c>
      <c r="B7" s="6">
        <f>100*('Table 3'!D7-'Table 3'!B7)/'Table 3'!B7</f>
        <v>-10.852977892319862</v>
      </c>
      <c r="C7" s="6">
        <f>100*('Table 3'!H7-'Table 3'!D7)/'Table 3'!D7</f>
        <v>-2.0264982956226261</v>
      </c>
      <c r="D7" s="6">
        <f>100*('Table 3'!L7-'Table 3'!H7)/'Table 3'!H7</f>
        <v>14.051182565655283</v>
      </c>
      <c r="E7" s="6">
        <f>100*('Table 3'!F17-'Table 3'!L7)/'Table 3'!L7</f>
        <v>7.1655101700169306</v>
      </c>
      <c r="F7" s="21">
        <f>100*('Table 3'!J17-'Table 3'!F17)/'Table 3'!F17</f>
        <v>-4.9152240665746962</v>
      </c>
      <c r="G7" s="6">
        <f>100*('Table 3'!J17-'Table 3'!B7)/'Table 3'!B7</f>
        <v>1.5035629453681709</v>
      </c>
      <c r="H7" s="6">
        <f>100*('Table 3'!J17-'Table 3'!L7)/'Table 3'!L7</f>
        <v>1.8980852230727043</v>
      </c>
    </row>
    <row r="8" spans="1:8" x14ac:dyDescent="0.25">
      <c r="A8" t="s">
        <v>3</v>
      </c>
      <c r="B8" s="6">
        <f>100*('Table 3'!D8-'Table 3'!B8)/'Table 3'!B8</f>
        <v>72.066684353943344</v>
      </c>
      <c r="C8" s="6">
        <f>100*('Table 3'!H8-'Table 3'!D8)/'Table 3'!D8</f>
        <v>11.832998951023429</v>
      </c>
      <c r="D8" s="6">
        <f>100*('Table 3'!L8-'Table 3'!H8)/'Table 3'!H8</f>
        <v>37.002460791179701</v>
      </c>
      <c r="E8" s="6">
        <f>100*('Table 3'!F18-'Table 3'!L8)/'Table 3'!L8</f>
        <v>17.881462444661214</v>
      </c>
      <c r="F8" s="21">
        <f>100*('Table 3'!J18-'Table 3'!F18)/'Table 3'!F18</f>
        <v>15.669893101952969</v>
      </c>
      <c r="G8" s="6">
        <f>100*('Table 3'!J18-'Table 3'!B8)/'Table 3'!B8</f>
        <v>259.46861516016963</v>
      </c>
      <c r="H8" s="6">
        <f>100*('Table 3'!J18-'Table 3'!L8)/'Table 3'!L8</f>
        <v>36.353361596758461</v>
      </c>
    </row>
    <row r="9" spans="1:8" x14ac:dyDescent="0.25">
      <c r="A9" t="s">
        <v>4</v>
      </c>
      <c r="B9" s="6">
        <f>100*('Table 3'!D9-'Table 3'!B9)/'Table 3'!B9</f>
        <v>50.545096641039677</v>
      </c>
      <c r="C9" s="6">
        <f>100*('Table 3'!H9-'Table 3'!D9)/'Table 3'!D9</f>
        <v>27.048573353702874</v>
      </c>
      <c r="D9" s="6">
        <f>100*('Table 3'!L9-'Table 3'!H9)/'Table 3'!H9</f>
        <v>30.043530313691306</v>
      </c>
      <c r="E9" s="6">
        <f>100*('Table 3'!F19-'Table 3'!L9)/'Table 3'!L9</f>
        <v>38.22880389247247</v>
      </c>
      <c r="F9" s="21">
        <f>100*('Table 3'!J19-'Table 3'!F19)/'Table 3'!F19</f>
        <v>12.233958648571278</v>
      </c>
      <c r="G9" s="6">
        <f>100*('Table 3'!J19-'Table 3'!B9)/'Table 3'!B9</f>
        <v>285.87619702820643</v>
      </c>
      <c r="H9" s="6">
        <f>100*('Table 3'!J19-'Table 3'!L9)/'Table 3'!L9</f>
        <v>55.139658601092236</v>
      </c>
    </row>
    <row r="10" spans="1:8" x14ac:dyDescent="0.25">
      <c r="A10" s="2" t="s">
        <v>6</v>
      </c>
      <c r="B10" s="6">
        <f>100*('Table 3'!D10-'Table 3'!B10)/'Table 3'!B10</f>
        <v>30.064083648018077</v>
      </c>
      <c r="C10" s="6">
        <f>100*('Table 3'!H10-'Table 3'!D10)/'Table 3'!D10</f>
        <v>13.040935672514619</v>
      </c>
      <c r="D10" s="6">
        <f>100*('Table 3'!L10-'Table 3'!H10)/'Table 3'!H10</f>
        <v>19.477925439999314</v>
      </c>
      <c r="E10" s="6">
        <f>100*('Table 3'!F20-'Table 3'!L10)/'Table 3'!L10</f>
        <v>22.301184980367111</v>
      </c>
      <c r="F10" s="21">
        <f>100*('Table 3'!J20-'Table 3'!F20)/'Table 3'!F20</f>
        <v>9.845853936578731</v>
      </c>
      <c r="G10" s="6">
        <f>100*('Table 3'!J20-'Table 3'!B10)/'Table 3'!B10</f>
        <v>135.99083482325315</v>
      </c>
      <c r="H10" s="6">
        <f>100*('Table 3'!J20-'Table 3'!L10)/'Table 3'!L10</f>
        <v>34.342781016239016</v>
      </c>
    </row>
    <row r="11" spans="1:8" x14ac:dyDescent="0.25">
      <c r="B11" s="6"/>
      <c r="C11" s="6"/>
      <c r="D11" s="6"/>
      <c r="E11" s="6"/>
      <c r="F11" s="21"/>
      <c r="G11" s="6"/>
      <c r="H11" s="6"/>
    </row>
    <row r="12" spans="1:8" x14ac:dyDescent="0.25">
      <c r="A12" t="s">
        <v>79</v>
      </c>
      <c r="B12" s="6">
        <f>100*('Table 3'!D12-'Table 3'!B12)/'Table 3'!B12</f>
        <v>56.761503134039465</v>
      </c>
      <c r="C12" s="6">
        <f>100*('Table 3'!H12-'Table 3'!D12)/'Table 3'!D12</f>
        <v>22.224534233456502</v>
      </c>
      <c r="D12" s="6">
        <f>100*('Table 3'!L12-'Table 3'!H12)/'Table 3'!H12</f>
        <v>32.062252457946975</v>
      </c>
      <c r="E12" s="6">
        <f>100*('Table 3'!F22-'Table 3'!L12)/'Table 3'!L12</f>
        <v>32.105421376422456</v>
      </c>
      <c r="F12" s="21">
        <f>100*('Table 3'!J22-'Table 3'!F22)/'Table 3'!F22</f>
        <v>13.156643650997992</v>
      </c>
      <c r="G12" s="6">
        <f>100*('Table 3'!J22-'Table 3'!B12)/'Table 3'!B12</f>
        <v>278.24849476112593</v>
      </c>
      <c r="H12" s="6">
        <f>100*('Table 3'!J22-'Table 3'!L12)/'Table 3'!L12</f>
        <v>49.48606091056768</v>
      </c>
    </row>
    <row r="13" spans="1:8" x14ac:dyDescent="0.25">
      <c r="A13" t="s">
        <v>156</v>
      </c>
      <c r="B13" s="6">
        <f>100*(SUM('Table 3'!D6:D7)-SUM('Table 3'!B6:B7))/SUM('Table 3'!B6:B7)</f>
        <v>8.9267740404488638</v>
      </c>
      <c r="C13" s="6">
        <f>100*(SUM('Table 3'!H6:H7)-SUM('Table 3'!D6:D7))/SUM('Table 3'!D6:D7)</f>
        <v>2.5769269752675381</v>
      </c>
      <c r="D13" s="6">
        <f>100*(SUM('Table 3'!L6:L7)-SUM('Table 3'!H6:H7))/SUM('Table 3'!H6:H7)</f>
        <v>2.3925745417922419</v>
      </c>
      <c r="E13" s="6">
        <f>100*(SUM('Table 3'!F16:F17)-SUM('Table 3'!L6:L7))/SUM('Table 3'!L6:L7)</f>
        <v>5.1332555679672591</v>
      </c>
      <c r="F13" s="21">
        <f>100*(SUM('Table 3'!J16:J17)-SUM('Table 3'!F16:F17))/SUM('Table 3'!F16:F17)</f>
        <v>2.5610768040958423</v>
      </c>
      <c r="G13" s="6">
        <f>100*(SUM('Table 3'!J16:J17)-SUM('Table 3'!B6:B7))/SUM('Table 3'!B6:B7)</f>
        <v>23.360316217156139</v>
      </c>
      <c r="H13" s="6">
        <f>100*(SUM('Table 3'!J16:J17)-SUM('Table 3'!L6:L7))/SUM('Table 3'!L6:L7)</f>
        <v>7.8257989897092699</v>
      </c>
    </row>
    <row r="14" spans="1:8" x14ac:dyDescent="0.25">
      <c r="F14" s="32"/>
    </row>
    <row r="15" spans="1:8" ht="30" customHeight="1" x14ac:dyDescent="0.25">
      <c r="A15" s="16" t="s">
        <v>157</v>
      </c>
      <c r="B15" s="31">
        <f>('Table 3'!D12-'Table 3'!B12)/('Table 3'!D10-'Table 3'!B10)</f>
        <v>0.83428091092133505</v>
      </c>
      <c r="C15" s="31">
        <f>('Table 3'!H12-'Table 3'!D12)/('Table 3'!H10-'Table 3'!D10)</f>
        <v>0.90763730805872389</v>
      </c>
      <c r="D15" s="31">
        <f>('Table 3'!L12-'Table 3'!H12)/('Table 3'!L10-'Table 3'!H10)</f>
        <v>0.94789973385057058</v>
      </c>
      <c r="E15" s="31">
        <f>('Table 3'!F22-'Table 3'!L12)/('Table 3'!F20-'Table 3'!L10)</f>
        <v>0.91633132328713052</v>
      </c>
      <c r="F15" s="33">
        <f>('Table 3'!J22-'Table 3'!F22)/('Table 3'!J20-'Table 3'!F20)</f>
        <v>0.9187213249281958</v>
      </c>
      <c r="G15" s="31">
        <f>('Table 3'!J22-'Table 3'!B12)/('Table 3'!J20-'Table 3'!B10)</f>
        <v>0.90412728103989659</v>
      </c>
      <c r="H15" s="31">
        <f>('Table 3'!J22-'Table 3'!L12)/('Table 3'!J20-'Table 3'!L10)</f>
        <v>0.9171693286389152</v>
      </c>
    </row>
    <row r="17" spans="1:8" x14ac:dyDescent="0.25">
      <c r="A17" s="1" t="s">
        <v>8</v>
      </c>
    </row>
    <row r="18" spans="1:8" ht="30" customHeight="1" x14ac:dyDescent="0.25">
      <c r="A18" s="35" t="s">
        <v>164</v>
      </c>
      <c r="B18" s="35"/>
      <c r="C18" s="35"/>
      <c r="D18" s="35"/>
      <c r="E18" s="35"/>
      <c r="F18" s="35"/>
      <c r="G18" s="35"/>
      <c r="H18" s="35"/>
    </row>
    <row r="20" spans="1:8" x14ac:dyDescent="0.25">
      <c r="A20" s="1" t="s">
        <v>9</v>
      </c>
    </row>
    <row r="21" spans="1:8" x14ac:dyDescent="0.25">
      <c r="A21" t="s">
        <v>73</v>
      </c>
    </row>
    <row r="22" spans="1:8" ht="30" customHeight="1" x14ac:dyDescent="0.25">
      <c r="A22" s="35" t="s">
        <v>74</v>
      </c>
      <c r="B22" s="35"/>
      <c r="C22" s="35"/>
      <c r="D22" s="35"/>
      <c r="E22" s="35"/>
      <c r="F22" s="35"/>
      <c r="G22" s="35"/>
      <c r="H22" s="35"/>
    </row>
    <row r="23" spans="1:8" x14ac:dyDescent="0.25">
      <c r="A23" t="s">
        <v>22</v>
      </c>
    </row>
  </sheetData>
  <mergeCells count="3">
    <mergeCell ref="B4:H4"/>
    <mergeCell ref="A18:H18"/>
    <mergeCell ref="A22:H22"/>
  </mergeCells>
  <pageMargins left="0.51181102362204722" right="0.51181102362204722" top="0.55118110236220474" bottom="0.55118110236220474" header="0.31496062992125984" footer="0.31496062992125984"/>
  <pageSetup fitToHeight="0" orientation="landscape" r:id="rId1"/>
  <headerFooter>
    <oddFooter>&amp;LAmerican Association of University Professors&amp;CThe Employment Status of Instructional Staff, Fall 2011&amp;RApril 2014, Page 6</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139</v>
      </c>
    </row>
    <row r="2" spans="1:9" x14ac:dyDescent="0.25">
      <c r="A2" s="1" t="s">
        <v>138</v>
      </c>
    </row>
    <row r="4" spans="1:9" ht="30" customHeight="1" x14ac:dyDescent="0.25">
      <c r="A4" s="9" t="s">
        <v>85</v>
      </c>
      <c r="B4" s="36" t="s">
        <v>12</v>
      </c>
      <c r="C4" s="36"/>
      <c r="D4" s="36" t="s">
        <v>13</v>
      </c>
      <c r="E4" s="36"/>
      <c r="F4" s="36" t="s">
        <v>14</v>
      </c>
      <c r="G4" s="36"/>
      <c r="H4" s="36" t="s">
        <v>15</v>
      </c>
      <c r="I4" s="36"/>
    </row>
    <row r="5" spans="1:9" x14ac:dyDescent="0.25">
      <c r="B5" s="17" t="s">
        <v>20</v>
      </c>
      <c r="C5" s="17" t="s">
        <v>21</v>
      </c>
      <c r="D5" s="17" t="s">
        <v>20</v>
      </c>
      <c r="E5" s="17" t="s">
        <v>21</v>
      </c>
      <c r="F5" s="17" t="s">
        <v>20</v>
      </c>
      <c r="G5" s="17" t="s">
        <v>21</v>
      </c>
      <c r="H5" s="17" t="s">
        <v>20</v>
      </c>
      <c r="I5" s="17" t="s">
        <v>21</v>
      </c>
    </row>
    <row r="6" spans="1:9" x14ac:dyDescent="0.25">
      <c r="A6" t="s">
        <v>1</v>
      </c>
      <c r="B6" s="4">
        <v>551</v>
      </c>
      <c r="C6" s="6">
        <f>ROUND(100*(B6/B$10),3)</f>
        <v>19.567</v>
      </c>
      <c r="D6" s="4">
        <v>407</v>
      </c>
      <c r="E6" s="6">
        <f>ROUND(100*(D6/D$10),3)</f>
        <v>22.132000000000001</v>
      </c>
      <c r="F6" s="4">
        <v>101</v>
      </c>
      <c r="G6" s="6">
        <f>ROUND(100*(F6/F$10),3)</f>
        <v>21.489000000000001</v>
      </c>
      <c r="H6" s="4">
        <v>327</v>
      </c>
      <c r="I6" s="6">
        <f>ROUND(100*(H6/H$10),3)</f>
        <v>15.048</v>
      </c>
    </row>
    <row r="7" spans="1:9" x14ac:dyDescent="0.25">
      <c r="A7" t="s">
        <v>2</v>
      </c>
      <c r="B7" s="4">
        <v>352</v>
      </c>
      <c r="C7" s="6">
        <f>ROUND(100*(B7/B$10),3)</f>
        <v>12.5</v>
      </c>
      <c r="D7" s="4">
        <v>232</v>
      </c>
      <c r="E7" s="6">
        <f>ROUND(100*(D7/D$10),3)</f>
        <v>12.616</v>
      </c>
      <c r="F7" s="4">
        <v>95</v>
      </c>
      <c r="G7" s="6">
        <f>ROUND(100*(F7/F$10),3)</f>
        <v>20.213000000000001</v>
      </c>
      <c r="H7" s="4">
        <v>140</v>
      </c>
      <c r="I7" s="6">
        <f>ROUND(100*(H7/H$10),3)</f>
        <v>6.4429999999999996</v>
      </c>
    </row>
    <row r="8" spans="1:9" x14ac:dyDescent="0.25">
      <c r="A8" t="s">
        <v>3</v>
      </c>
      <c r="B8" s="4">
        <v>566</v>
      </c>
      <c r="C8" s="6">
        <f>ROUND(100*(B8/B$10),3)</f>
        <v>20.099</v>
      </c>
      <c r="D8" s="4">
        <v>259</v>
      </c>
      <c r="E8" s="6">
        <f>ROUND(100*(D8/D$10),3)</f>
        <v>14.084</v>
      </c>
      <c r="F8" s="4">
        <v>101</v>
      </c>
      <c r="G8" s="6">
        <f>ROUND(100*(F8/F$10),3)</f>
        <v>21.489000000000001</v>
      </c>
      <c r="H8" s="4">
        <v>262</v>
      </c>
      <c r="I8" s="6">
        <f>ROUND(100*(H8/H$10),3)</f>
        <v>12.057</v>
      </c>
    </row>
    <row r="9" spans="1:9" x14ac:dyDescent="0.25">
      <c r="A9" t="s">
        <v>4</v>
      </c>
      <c r="B9" s="4">
        <v>1347</v>
      </c>
      <c r="C9" s="6">
        <f>ROUND(100*(B9/B$10),3)</f>
        <v>47.834000000000003</v>
      </c>
      <c r="D9" s="4">
        <v>941</v>
      </c>
      <c r="E9" s="6">
        <f>ROUND(100*(D9/D$10),3)</f>
        <v>51.168999999999997</v>
      </c>
      <c r="F9" s="4">
        <v>173</v>
      </c>
      <c r="G9" s="6">
        <f>ROUND(100*(F9/F$10),3)</f>
        <v>36.808999999999997</v>
      </c>
      <c r="H9" s="4">
        <v>1444</v>
      </c>
      <c r="I9" s="6">
        <f>ROUND(100*(H9/H$10),3)</f>
        <v>66.451999999999998</v>
      </c>
    </row>
    <row r="10" spans="1:9" x14ac:dyDescent="0.25">
      <c r="A10" s="2" t="s">
        <v>6</v>
      </c>
      <c r="B10" s="5">
        <f t="shared" ref="B10:I10" si="0">SUM(B6:B9)</f>
        <v>2816</v>
      </c>
      <c r="C10" s="7">
        <f t="shared" si="0"/>
        <v>100</v>
      </c>
      <c r="D10" s="5">
        <f t="shared" si="0"/>
        <v>1839</v>
      </c>
      <c r="E10" s="7">
        <f t="shared" si="0"/>
        <v>100.001</v>
      </c>
      <c r="F10" s="5">
        <f t="shared" si="0"/>
        <v>470</v>
      </c>
      <c r="G10" s="7">
        <f t="shared" si="0"/>
        <v>100</v>
      </c>
      <c r="H10" s="5">
        <f t="shared" si="0"/>
        <v>2173</v>
      </c>
      <c r="I10" s="7">
        <f t="shared" si="0"/>
        <v>100</v>
      </c>
    </row>
    <row r="11" spans="1:9" x14ac:dyDescent="0.25">
      <c r="C11" s="8"/>
      <c r="E11" s="8"/>
      <c r="G11" s="8"/>
      <c r="I11" s="8"/>
    </row>
    <row r="12" spans="1:9" x14ac:dyDescent="0.25">
      <c r="A12" t="s">
        <v>79</v>
      </c>
      <c r="B12" s="4">
        <f>SUM(B8:B9)</f>
        <v>1913</v>
      </c>
      <c r="C12" s="6">
        <f>100*(B12/B$10)</f>
        <v>67.93323863636364</v>
      </c>
      <c r="D12" s="4">
        <f>SUM(D8:D9)</f>
        <v>1200</v>
      </c>
      <c r="E12" s="6">
        <f t="shared" ref="E12" si="1">100*(D12/D$10)</f>
        <v>65.252854812398041</v>
      </c>
      <c r="F12" s="4">
        <f>SUM(F8:F9)</f>
        <v>274</v>
      </c>
      <c r="G12" s="6">
        <f t="shared" ref="G12" si="2">100*(F12/F$10)</f>
        <v>58.297872340425528</v>
      </c>
      <c r="H12" s="4">
        <f>SUM(H8:H9)</f>
        <v>1706</v>
      </c>
      <c r="I12" s="6">
        <f t="shared" ref="I12" si="3">100*(H12/H$10)</f>
        <v>78.508973768982969</v>
      </c>
    </row>
    <row r="14" spans="1:9" ht="30" customHeight="1" x14ac:dyDescent="0.25">
      <c r="B14" s="36" t="s">
        <v>16</v>
      </c>
      <c r="C14" s="36"/>
      <c r="D14" s="36" t="s">
        <v>17</v>
      </c>
      <c r="E14" s="36"/>
      <c r="F14" s="36" t="s">
        <v>18</v>
      </c>
      <c r="G14" s="36"/>
      <c r="H14" s="36" t="s">
        <v>19</v>
      </c>
      <c r="I14" s="36"/>
    </row>
    <row r="15" spans="1:9" x14ac:dyDescent="0.25">
      <c r="B15" s="17" t="s">
        <v>20</v>
      </c>
      <c r="C15" s="17" t="s">
        <v>21</v>
      </c>
      <c r="D15" s="17" t="s">
        <v>20</v>
      </c>
      <c r="E15" s="17" t="s">
        <v>21</v>
      </c>
      <c r="F15" s="17" t="s">
        <v>20</v>
      </c>
      <c r="G15" s="17" t="s">
        <v>21</v>
      </c>
      <c r="H15" s="17" t="s">
        <v>20</v>
      </c>
      <c r="I15" s="17" t="s">
        <v>21</v>
      </c>
    </row>
    <row r="16" spans="1:9" x14ac:dyDescent="0.25">
      <c r="A16" t="s">
        <v>1</v>
      </c>
      <c r="B16" s="4">
        <v>2</v>
      </c>
      <c r="C16" s="6">
        <f>ROUND(100*(B16/B$20),3)</f>
        <v>0.155</v>
      </c>
      <c r="D16" s="4">
        <v>10</v>
      </c>
      <c r="E16" s="6">
        <f>ROUND(100*(D16/D$20),3)</f>
        <v>1.901</v>
      </c>
      <c r="F16" s="4">
        <v>34</v>
      </c>
      <c r="G16" s="6">
        <f>ROUND(100*(F16/F$20),3)</f>
        <v>20.117999999999999</v>
      </c>
      <c r="H16" s="4">
        <f>SUM(B6,D6,F6,H6,B16,D16,F16)</f>
        <v>1432</v>
      </c>
      <c r="I16" s="6">
        <f>ROUND(100*(H16/H$20),3)</f>
        <v>15.426</v>
      </c>
    </row>
    <row r="17" spans="1:9" x14ac:dyDescent="0.25">
      <c r="A17" t="s">
        <v>2</v>
      </c>
      <c r="B17" s="4">
        <v>1</v>
      </c>
      <c r="C17" s="6">
        <f>ROUND(100*(B17/B$20),3)</f>
        <v>7.8E-2</v>
      </c>
      <c r="D17" s="4">
        <v>41</v>
      </c>
      <c r="E17" s="6">
        <f>ROUND(100*(D17/D$20),3)</f>
        <v>7.7949999999999999</v>
      </c>
      <c r="F17" s="4">
        <v>29</v>
      </c>
      <c r="G17" s="6">
        <f>ROUND(100*(F17/F$20),3)</f>
        <v>17.16</v>
      </c>
      <c r="H17" s="4">
        <f>SUM(B7,D7,F7,H7,B17,D17,F17)</f>
        <v>890</v>
      </c>
      <c r="I17" s="6">
        <f>ROUND(100*(H17/H$20),3)</f>
        <v>9.5869999999999997</v>
      </c>
    </row>
    <row r="18" spans="1:9" x14ac:dyDescent="0.25">
      <c r="A18" t="s">
        <v>3</v>
      </c>
      <c r="B18" s="4">
        <v>346</v>
      </c>
      <c r="C18" s="6">
        <f>ROUND(100*(B18/B$20),3)</f>
        <v>26.821999999999999</v>
      </c>
      <c r="D18" s="4">
        <v>88</v>
      </c>
      <c r="E18" s="6">
        <f>ROUND(100*(D18/D$20),3)</f>
        <v>16.73</v>
      </c>
      <c r="F18" s="4">
        <v>32</v>
      </c>
      <c r="G18" s="6">
        <f>ROUND(100*(F18/F$20),3)</f>
        <v>18.934999999999999</v>
      </c>
      <c r="H18" s="4">
        <f>SUM(B8,D8,F8,H8,B18,D18,F18)</f>
        <v>1654</v>
      </c>
      <c r="I18" s="6">
        <f>ROUND(100*(H18/H$20),3)</f>
        <v>17.818000000000001</v>
      </c>
    </row>
    <row r="19" spans="1:9" x14ac:dyDescent="0.25">
      <c r="A19" t="s">
        <v>4</v>
      </c>
      <c r="B19" s="4">
        <v>941</v>
      </c>
      <c r="C19" s="6">
        <f>ROUND(100*(B19/B$20),3)</f>
        <v>72.945999999999998</v>
      </c>
      <c r="D19" s="4">
        <v>387</v>
      </c>
      <c r="E19" s="6">
        <f>ROUND(100*(D19/D$20),3)</f>
        <v>73.573999999999998</v>
      </c>
      <c r="F19" s="4">
        <v>74</v>
      </c>
      <c r="G19" s="6">
        <f>ROUND(100*(F19/F$20),3)</f>
        <v>43.786999999999999</v>
      </c>
      <c r="H19" s="4">
        <f>SUM(B9,D9,F9,H9,B19,D19,F19)</f>
        <v>5307</v>
      </c>
      <c r="I19" s="6">
        <f>ROUND(100*(H19/H$20),3)</f>
        <v>57.168999999999997</v>
      </c>
    </row>
    <row r="20" spans="1:9" x14ac:dyDescent="0.25">
      <c r="A20" s="2" t="s">
        <v>6</v>
      </c>
      <c r="B20" s="5">
        <f t="shared" ref="B20:I20" si="4">SUM(B16:B19)</f>
        <v>1290</v>
      </c>
      <c r="C20" s="7">
        <f t="shared" si="4"/>
        <v>100.001</v>
      </c>
      <c r="D20" s="5">
        <f t="shared" si="4"/>
        <v>526</v>
      </c>
      <c r="E20" s="7">
        <f t="shared" si="4"/>
        <v>100</v>
      </c>
      <c r="F20" s="5">
        <f t="shared" si="4"/>
        <v>169</v>
      </c>
      <c r="G20" s="7">
        <f t="shared" si="4"/>
        <v>100</v>
      </c>
      <c r="H20" s="5">
        <f t="shared" si="4"/>
        <v>9283</v>
      </c>
      <c r="I20" s="7">
        <f t="shared" si="4"/>
        <v>100</v>
      </c>
    </row>
    <row r="21" spans="1:9" x14ac:dyDescent="0.25">
      <c r="C21" s="8"/>
      <c r="E21" s="8"/>
      <c r="G21" s="8"/>
      <c r="I21" s="8"/>
    </row>
    <row r="22" spans="1:9" x14ac:dyDescent="0.25">
      <c r="A22" t="s">
        <v>79</v>
      </c>
      <c r="B22" s="4">
        <f>SUM(B18:B19)</f>
        <v>1287</v>
      </c>
      <c r="C22" s="6">
        <f>100*(B22/B$20)</f>
        <v>99.767441860465112</v>
      </c>
      <c r="D22" s="4">
        <f>SUM(D18:D19)</f>
        <v>475</v>
      </c>
      <c r="E22" s="6">
        <f>100*(D22/D$20)</f>
        <v>90.304182509505708</v>
      </c>
      <c r="F22" s="4">
        <f>SUM(F18:F19)</f>
        <v>106</v>
      </c>
      <c r="G22" s="6">
        <f>100*(F22/F$20)</f>
        <v>62.721893491124256</v>
      </c>
      <c r="H22" s="4">
        <f>SUM(H18:H19)</f>
        <v>6961</v>
      </c>
      <c r="I22" s="6">
        <f>100*(H22/H$20)</f>
        <v>74.986534525476685</v>
      </c>
    </row>
    <row r="24" spans="1:9" x14ac:dyDescent="0.25">
      <c r="A24" s="1" t="s">
        <v>8</v>
      </c>
    </row>
    <row r="25" spans="1:9" ht="30" customHeight="1" x14ac:dyDescent="0.25">
      <c r="A25" s="35" t="s">
        <v>52</v>
      </c>
      <c r="B25" s="35"/>
      <c r="C25" s="35"/>
      <c r="D25" s="35"/>
      <c r="E25" s="35"/>
      <c r="F25" s="35"/>
      <c r="G25" s="35"/>
      <c r="H25" s="35"/>
      <c r="I25" s="35"/>
    </row>
    <row r="27" spans="1:9" x14ac:dyDescent="0.25">
      <c r="A27" s="1" t="s">
        <v>9</v>
      </c>
    </row>
    <row r="28" spans="1:9" x14ac:dyDescent="0.25">
      <c r="A28" t="s">
        <v>10</v>
      </c>
    </row>
    <row r="29" spans="1:9" x14ac:dyDescent="0.25">
      <c r="A29" t="s">
        <v>60</v>
      </c>
    </row>
    <row r="30" spans="1:9"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48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139</v>
      </c>
    </row>
    <row r="2" spans="1:9" x14ac:dyDescent="0.25">
      <c r="A2" s="1" t="s">
        <v>138</v>
      </c>
    </row>
    <row r="4" spans="1:9" ht="30" customHeight="1" x14ac:dyDescent="0.25">
      <c r="A4" s="9" t="s">
        <v>88</v>
      </c>
      <c r="B4" s="36" t="s">
        <v>12</v>
      </c>
      <c r="C4" s="36"/>
      <c r="D4" s="36" t="s">
        <v>13</v>
      </c>
      <c r="E4" s="36"/>
      <c r="F4" s="36" t="s">
        <v>14</v>
      </c>
      <c r="G4" s="36"/>
      <c r="H4" s="36" t="s">
        <v>15</v>
      </c>
      <c r="I4" s="36"/>
    </row>
    <row r="5" spans="1:9" x14ac:dyDescent="0.25">
      <c r="B5" s="17" t="s">
        <v>20</v>
      </c>
      <c r="C5" s="17" t="s">
        <v>21</v>
      </c>
      <c r="D5" s="17" t="s">
        <v>20</v>
      </c>
      <c r="E5" s="17" t="s">
        <v>21</v>
      </c>
      <c r="F5" s="17" t="s">
        <v>20</v>
      </c>
      <c r="G5" s="17" t="s">
        <v>21</v>
      </c>
      <c r="H5" s="17" t="s">
        <v>20</v>
      </c>
      <c r="I5" s="17" t="s">
        <v>21</v>
      </c>
    </row>
    <row r="6" spans="1:9" x14ac:dyDescent="0.25">
      <c r="A6" t="s">
        <v>1</v>
      </c>
      <c r="B6" s="4">
        <v>2068</v>
      </c>
      <c r="C6" s="6">
        <f>ROUND(100*(B6/B$10),3)</f>
        <v>11.875999999999999</v>
      </c>
      <c r="D6" s="4">
        <v>877</v>
      </c>
      <c r="E6" s="6">
        <f>ROUND(100*(D6/D$10),3)</f>
        <v>4.0990000000000002</v>
      </c>
      <c r="F6" s="4">
        <v>201</v>
      </c>
      <c r="G6" s="6">
        <f>ROUND(100*(F6/F$10),3)</f>
        <v>6.6779999999999999</v>
      </c>
      <c r="H6" s="4">
        <v>1203</v>
      </c>
      <c r="I6" s="6">
        <f>ROUND(100*(H6/H$10),3)</f>
        <v>6.1050000000000004</v>
      </c>
    </row>
    <row r="7" spans="1:9" x14ac:dyDescent="0.25">
      <c r="A7" t="s">
        <v>2</v>
      </c>
      <c r="B7" s="4">
        <v>1974</v>
      </c>
      <c r="C7" s="6">
        <f>ROUND(100*(B7/B$10),3)</f>
        <v>11.336</v>
      </c>
      <c r="D7" s="4">
        <v>857</v>
      </c>
      <c r="E7" s="6">
        <f>ROUND(100*(D7/D$10),3)</f>
        <v>4.0060000000000002</v>
      </c>
      <c r="F7" s="4">
        <v>280</v>
      </c>
      <c r="G7" s="6">
        <f>ROUND(100*(F7/F$10),3)</f>
        <v>9.3019999999999996</v>
      </c>
      <c r="H7" s="4">
        <v>475</v>
      </c>
      <c r="I7" s="6">
        <f>ROUND(100*(H7/H$10),3)</f>
        <v>2.411</v>
      </c>
    </row>
    <row r="8" spans="1:9" x14ac:dyDescent="0.25">
      <c r="A8" t="s">
        <v>3</v>
      </c>
      <c r="B8" s="4">
        <v>3427</v>
      </c>
      <c r="C8" s="6">
        <f>ROUND(100*(B8/B$10),3)</f>
        <v>19.681000000000001</v>
      </c>
      <c r="D8" s="4">
        <v>1382</v>
      </c>
      <c r="E8" s="6">
        <f>ROUND(100*(D8/D$10),3)</f>
        <v>6.46</v>
      </c>
      <c r="F8" s="4">
        <v>332</v>
      </c>
      <c r="G8" s="6">
        <f>ROUND(100*(F8/F$10),3)</f>
        <v>11.03</v>
      </c>
      <c r="H8" s="4">
        <v>552</v>
      </c>
      <c r="I8" s="6">
        <f>ROUND(100*(H8/H$10),3)</f>
        <v>2.8010000000000002</v>
      </c>
    </row>
    <row r="9" spans="1:9" x14ac:dyDescent="0.25">
      <c r="A9" t="s">
        <v>4</v>
      </c>
      <c r="B9" s="4">
        <v>9944</v>
      </c>
      <c r="C9" s="6">
        <f>ROUND(100*(B9/B$10),3)</f>
        <v>57.106999999999999</v>
      </c>
      <c r="D9" s="4">
        <v>18277</v>
      </c>
      <c r="E9" s="6">
        <f>ROUND(100*(D9/D$10),3)</f>
        <v>85.433999999999997</v>
      </c>
      <c r="F9" s="4">
        <v>2197</v>
      </c>
      <c r="G9" s="6">
        <f>ROUND(100*(F9/F$10),3)</f>
        <v>72.989999999999995</v>
      </c>
      <c r="H9" s="4">
        <v>17475</v>
      </c>
      <c r="I9" s="6">
        <f>ROUND(100*(H9/H$10),3)</f>
        <v>88.683000000000007</v>
      </c>
    </row>
    <row r="10" spans="1:9" x14ac:dyDescent="0.25">
      <c r="A10" s="2" t="s">
        <v>6</v>
      </c>
      <c r="B10" s="5">
        <f t="shared" ref="B10:I10" si="0">SUM(B6:B9)</f>
        <v>17413</v>
      </c>
      <c r="C10" s="7">
        <f t="shared" si="0"/>
        <v>100</v>
      </c>
      <c r="D10" s="5">
        <f t="shared" si="0"/>
        <v>21393</v>
      </c>
      <c r="E10" s="7">
        <f t="shared" si="0"/>
        <v>99.998999999999995</v>
      </c>
      <c r="F10" s="5">
        <f t="shared" si="0"/>
        <v>3010</v>
      </c>
      <c r="G10" s="7">
        <f t="shared" si="0"/>
        <v>100</v>
      </c>
      <c r="H10" s="5">
        <f t="shared" si="0"/>
        <v>19705</v>
      </c>
      <c r="I10" s="7">
        <f t="shared" si="0"/>
        <v>100</v>
      </c>
    </row>
    <row r="11" spans="1:9" x14ac:dyDescent="0.25">
      <c r="C11" s="8"/>
      <c r="E11" s="8"/>
      <c r="G11" s="8"/>
      <c r="I11" s="8"/>
    </row>
    <row r="12" spans="1:9" x14ac:dyDescent="0.25">
      <c r="A12" t="s">
        <v>79</v>
      </c>
      <c r="B12" s="4">
        <f>SUM(B8:B9)</f>
        <v>13371</v>
      </c>
      <c r="C12" s="6">
        <f>100*(B12/B$10)</f>
        <v>76.787457646585892</v>
      </c>
      <c r="D12" s="4">
        <f>SUM(D8:D9)</f>
        <v>19659</v>
      </c>
      <c r="E12" s="6">
        <f t="shared" ref="E12" si="1">100*(D12/D$10)</f>
        <v>91.894544944608043</v>
      </c>
      <c r="F12" s="4">
        <f>SUM(F8:F9)</f>
        <v>2529</v>
      </c>
      <c r="G12" s="6">
        <f t="shared" ref="G12" si="2">100*(F12/F$10)</f>
        <v>84.019933554817271</v>
      </c>
      <c r="H12" s="4">
        <f>SUM(H8:H9)</f>
        <v>18027</v>
      </c>
      <c r="I12" s="6">
        <f t="shared" ref="I12" si="3">100*(H12/H$10)</f>
        <v>91.484394823648813</v>
      </c>
    </row>
    <row r="14" spans="1:9" ht="30" customHeight="1" x14ac:dyDescent="0.25">
      <c r="B14" s="36" t="s">
        <v>16</v>
      </c>
      <c r="C14" s="36"/>
      <c r="D14" s="36" t="s">
        <v>17</v>
      </c>
      <c r="E14" s="36"/>
      <c r="F14" s="36" t="s">
        <v>18</v>
      </c>
      <c r="G14" s="36"/>
      <c r="H14" s="36" t="s">
        <v>19</v>
      </c>
      <c r="I14" s="36"/>
    </row>
    <row r="15" spans="1:9" x14ac:dyDescent="0.25">
      <c r="B15" s="17" t="s">
        <v>20</v>
      </c>
      <c r="C15" s="17" t="s">
        <v>21</v>
      </c>
      <c r="D15" s="17" t="s">
        <v>20</v>
      </c>
      <c r="E15" s="17" t="s">
        <v>21</v>
      </c>
      <c r="F15" s="17" t="s">
        <v>20</v>
      </c>
      <c r="G15" s="17" t="s">
        <v>21</v>
      </c>
      <c r="H15" s="17" t="s">
        <v>20</v>
      </c>
      <c r="I15" s="17" t="s">
        <v>21</v>
      </c>
    </row>
    <row r="16" spans="1:9" x14ac:dyDescent="0.25">
      <c r="A16" t="s">
        <v>1</v>
      </c>
      <c r="B16" s="4">
        <v>8</v>
      </c>
      <c r="C16" s="6">
        <f>ROUND(100*(B16/B$20),3)</f>
        <v>0.17499999999999999</v>
      </c>
      <c r="D16" s="4">
        <v>66</v>
      </c>
      <c r="E16" s="6">
        <f>ROUND(100*(D16/D$20),3)</f>
        <v>2.6070000000000002</v>
      </c>
      <c r="F16" s="4">
        <v>188</v>
      </c>
      <c r="G16" s="6">
        <f>ROUND(100*(F16/F$20),3)</f>
        <v>9.4659999999999993</v>
      </c>
      <c r="H16" s="4">
        <f>SUM(B6,D6,F6,H6,B16,D16,F16)</f>
        <v>4611</v>
      </c>
      <c r="I16" s="6">
        <f>ROUND(100*(H16/H$20),3)</f>
        <v>6.53</v>
      </c>
    </row>
    <row r="17" spans="1:9" x14ac:dyDescent="0.25">
      <c r="A17" t="s">
        <v>2</v>
      </c>
      <c r="B17" s="4">
        <v>5</v>
      </c>
      <c r="C17" s="6">
        <f>ROUND(100*(B17/B$20),3)</f>
        <v>0.109</v>
      </c>
      <c r="D17" s="4">
        <v>154</v>
      </c>
      <c r="E17" s="6">
        <f>ROUND(100*(D17/D$20),3)</f>
        <v>6.0819999999999999</v>
      </c>
      <c r="F17" s="4">
        <v>123</v>
      </c>
      <c r="G17" s="6">
        <f>ROUND(100*(F17/F$20),3)</f>
        <v>6.1929999999999996</v>
      </c>
      <c r="H17" s="4">
        <f>SUM(B7,D7,F7,H7,B17,D17,F17)</f>
        <v>3868</v>
      </c>
      <c r="I17" s="6">
        <f>ROUND(100*(H17/H$20),3)</f>
        <v>5.4779999999999998</v>
      </c>
    </row>
    <row r="18" spans="1:9" x14ac:dyDescent="0.25">
      <c r="A18" t="s">
        <v>3</v>
      </c>
      <c r="B18" s="4">
        <v>748</v>
      </c>
      <c r="C18" s="6">
        <f>ROUND(100*(B18/B$20),3)</f>
        <v>16.36</v>
      </c>
      <c r="D18" s="4">
        <v>567</v>
      </c>
      <c r="E18" s="6">
        <f>ROUND(100*(D18/D$20),3)</f>
        <v>22.393000000000001</v>
      </c>
      <c r="F18" s="4">
        <v>146</v>
      </c>
      <c r="G18" s="6">
        <f>ROUND(100*(F18/F$20),3)</f>
        <v>7.351</v>
      </c>
      <c r="H18" s="4">
        <f>SUM(B8,D8,F8,H8,B18,D18,F18)</f>
        <v>7154</v>
      </c>
      <c r="I18" s="6">
        <f>ROUND(100*(H18/H$20),3)</f>
        <v>10.132</v>
      </c>
    </row>
    <row r="19" spans="1:9" x14ac:dyDescent="0.25">
      <c r="A19" t="s">
        <v>4</v>
      </c>
      <c r="B19" s="4">
        <v>3811</v>
      </c>
      <c r="C19" s="6">
        <f>ROUND(100*(B19/B$20),3)</f>
        <v>83.355000000000004</v>
      </c>
      <c r="D19" s="4">
        <v>1745</v>
      </c>
      <c r="E19" s="6">
        <f>ROUND(100*(D19/D$20),3)</f>
        <v>68.918000000000006</v>
      </c>
      <c r="F19" s="4">
        <v>1529</v>
      </c>
      <c r="G19" s="6">
        <f>ROUND(100*(F19/F$20),3)</f>
        <v>76.989000000000004</v>
      </c>
      <c r="H19" s="4">
        <f>SUM(B9,D9,F9,H9,B19,D19,F19)</f>
        <v>54978</v>
      </c>
      <c r="I19" s="6">
        <f>ROUND(100*(H19/H$20),3)</f>
        <v>77.86</v>
      </c>
    </row>
    <row r="20" spans="1:9" x14ac:dyDescent="0.25">
      <c r="A20" s="2" t="s">
        <v>6</v>
      </c>
      <c r="B20" s="5">
        <f t="shared" ref="B20:I20" si="4">SUM(B16:B19)</f>
        <v>4572</v>
      </c>
      <c r="C20" s="7">
        <f t="shared" si="4"/>
        <v>99.998999999999995</v>
      </c>
      <c r="D20" s="5">
        <f t="shared" si="4"/>
        <v>2532</v>
      </c>
      <c r="E20" s="7">
        <f t="shared" si="4"/>
        <v>100</v>
      </c>
      <c r="F20" s="5">
        <f t="shared" si="4"/>
        <v>1986</v>
      </c>
      <c r="G20" s="7">
        <f t="shared" si="4"/>
        <v>99.998999999999995</v>
      </c>
      <c r="H20" s="5">
        <f t="shared" si="4"/>
        <v>70611</v>
      </c>
      <c r="I20" s="7">
        <f t="shared" si="4"/>
        <v>100</v>
      </c>
    </row>
    <row r="21" spans="1:9" x14ac:dyDescent="0.25">
      <c r="C21" s="8"/>
      <c r="E21" s="8"/>
      <c r="G21" s="8"/>
      <c r="I21" s="8"/>
    </row>
    <row r="22" spans="1:9" x14ac:dyDescent="0.25">
      <c r="A22" t="s">
        <v>79</v>
      </c>
      <c r="B22" s="4">
        <f>SUM(B18:B19)</f>
        <v>4559</v>
      </c>
      <c r="C22" s="6">
        <f>100*(B22/B$20)</f>
        <v>99.71566054243219</v>
      </c>
      <c r="D22" s="4">
        <f>SUM(D18:D19)</f>
        <v>2312</v>
      </c>
      <c r="E22" s="6">
        <f>100*(D22/D$20)</f>
        <v>91.31121642969984</v>
      </c>
      <c r="F22" s="4">
        <f>SUM(F18:F19)</f>
        <v>1675</v>
      </c>
      <c r="G22" s="6">
        <f>100*(F22/F$20)</f>
        <v>84.340382678751254</v>
      </c>
      <c r="H22" s="4">
        <f>SUM(H18:H19)</f>
        <v>62132</v>
      </c>
      <c r="I22" s="6">
        <f>100*(H22/H$20)</f>
        <v>87.991955927546698</v>
      </c>
    </row>
    <row r="24" spans="1:9" x14ac:dyDescent="0.25">
      <c r="A24" s="1" t="s">
        <v>8</v>
      </c>
    </row>
    <row r="25" spans="1:9" ht="30" customHeight="1" x14ac:dyDescent="0.25">
      <c r="A25" s="35" t="s">
        <v>52</v>
      </c>
      <c r="B25" s="35"/>
      <c r="C25" s="35"/>
      <c r="D25" s="35"/>
      <c r="E25" s="35"/>
      <c r="F25" s="35"/>
      <c r="G25" s="35"/>
      <c r="H25" s="35"/>
      <c r="I25" s="35"/>
    </row>
    <row r="27" spans="1:9" x14ac:dyDescent="0.25">
      <c r="A27" s="1" t="s">
        <v>9</v>
      </c>
    </row>
    <row r="28" spans="1:9" x14ac:dyDescent="0.25">
      <c r="A28" t="s">
        <v>10</v>
      </c>
    </row>
    <row r="29" spans="1:9" x14ac:dyDescent="0.25">
      <c r="A29" t="s">
        <v>60</v>
      </c>
    </row>
    <row r="30" spans="1:9"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49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28" sqref="A28"/>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139</v>
      </c>
    </row>
    <row r="2" spans="1:9" x14ac:dyDescent="0.25">
      <c r="A2" s="1" t="s">
        <v>138</v>
      </c>
    </row>
    <row r="4" spans="1:9" ht="30" customHeight="1" x14ac:dyDescent="0.25">
      <c r="A4" s="9" t="s">
        <v>89</v>
      </c>
      <c r="B4" s="36" t="s">
        <v>12</v>
      </c>
      <c r="C4" s="36"/>
      <c r="D4" s="36" t="s">
        <v>13</v>
      </c>
      <c r="E4" s="36"/>
      <c r="F4" s="36" t="s">
        <v>14</v>
      </c>
      <c r="G4" s="36"/>
      <c r="H4" s="36" t="s">
        <v>15</v>
      </c>
      <c r="I4" s="36"/>
    </row>
    <row r="5" spans="1:9" x14ac:dyDescent="0.25">
      <c r="B5" s="17" t="s">
        <v>20</v>
      </c>
      <c r="C5" s="17" t="s">
        <v>21</v>
      </c>
      <c r="D5" s="17" t="s">
        <v>20</v>
      </c>
      <c r="E5" s="17" t="s">
        <v>21</v>
      </c>
      <c r="F5" s="17" t="s">
        <v>20</v>
      </c>
      <c r="G5" s="17" t="s">
        <v>21</v>
      </c>
      <c r="H5" s="17" t="s">
        <v>20</v>
      </c>
      <c r="I5" s="17" t="s">
        <v>21</v>
      </c>
    </row>
    <row r="6" spans="1:9" x14ac:dyDescent="0.25">
      <c r="A6" t="s">
        <v>1</v>
      </c>
      <c r="B6" s="4">
        <v>2123</v>
      </c>
      <c r="C6" s="6">
        <f>ROUND(100*(B6/B$10),3)</f>
        <v>9.27</v>
      </c>
      <c r="D6" s="4">
        <v>509</v>
      </c>
      <c r="E6" s="6">
        <f>ROUND(100*(D6/D$10),3)</f>
        <v>11.68</v>
      </c>
      <c r="F6" s="4">
        <v>128</v>
      </c>
      <c r="G6" s="6">
        <f>ROUND(100*(F6/F$10),3)</f>
        <v>13.141999999999999</v>
      </c>
      <c r="H6" s="4">
        <v>238</v>
      </c>
      <c r="I6" s="6">
        <f>ROUND(100*(H6/H$10),3)</f>
        <v>10.779</v>
      </c>
    </row>
    <row r="7" spans="1:9" x14ac:dyDescent="0.25">
      <c r="A7" t="s">
        <v>2</v>
      </c>
      <c r="B7" s="4">
        <v>5409</v>
      </c>
      <c r="C7" s="6">
        <f>ROUND(100*(B7/B$10),3)</f>
        <v>23.617000000000001</v>
      </c>
      <c r="D7" s="4">
        <v>1839</v>
      </c>
      <c r="E7" s="6">
        <f>ROUND(100*(D7/D$10),3)</f>
        <v>42.198</v>
      </c>
      <c r="F7" s="4">
        <v>367</v>
      </c>
      <c r="G7" s="6">
        <f>ROUND(100*(F7/F$10),3)</f>
        <v>37.68</v>
      </c>
      <c r="H7" s="4">
        <v>222</v>
      </c>
      <c r="I7" s="6">
        <f>ROUND(100*(H7/H$10),3)</f>
        <v>10.054</v>
      </c>
    </row>
    <row r="8" spans="1:9" x14ac:dyDescent="0.25">
      <c r="A8" t="s">
        <v>3</v>
      </c>
      <c r="B8" s="4">
        <v>9690</v>
      </c>
      <c r="C8" s="6">
        <f>ROUND(100*(B8/B$10),3)</f>
        <v>42.308999999999997</v>
      </c>
      <c r="D8" s="4">
        <v>600</v>
      </c>
      <c r="E8" s="6">
        <f>ROUND(100*(D8/D$10),3)</f>
        <v>13.768000000000001</v>
      </c>
      <c r="F8" s="4">
        <v>301</v>
      </c>
      <c r="G8" s="6">
        <f>ROUND(100*(F8/F$10),3)</f>
        <v>30.902999999999999</v>
      </c>
      <c r="H8" s="4">
        <v>263</v>
      </c>
      <c r="I8" s="6">
        <f>ROUND(100*(H8/H$10),3)</f>
        <v>11.911</v>
      </c>
    </row>
    <row r="9" spans="1:9" x14ac:dyDescent="0.25">
      <c r="A9" t="s">
        <v>4</v>
      </c>
      <c r="B9" s="4">
        <v>5681</v>
      </c>
      <c r="C9" s="6">
        <f>ROUND(100*(B9/B$10),3)</f>
        <v>24.805</v>
      </c>
      <c r="D9" s="4">
        <v>1410</v>
      </c>
      <c r="E9" s="6">
        <f>ROUND(100*(D9/D$10),3)</f>
        <v>32.353999999999999</v>
      </c>
      <c r="F9" s="4">
        <v>178</v>
      </c>
      <c r="G9" s="6">
        <f>ROUND(100*(F9/F$10),3)</f>
        <v>18.274999999999999</v>
      </c>
      <c r="H9" s="4">
        <v>1485</v>
      </c>
      <c r="I9" s="6">
        <f>ROUND(100*(H9/H$10),3)</f>
        <v>67.254999999999995</v>
      </c>
    </row>
    <row r="10" spans="1:9" x14ac:dyDescent="0.25">
      <c r="A10" s="2" t="s">
        <v>6</v>
      </c>
      <c r="B10" s="5">
        <f t="shared" ref="B10:I10" si="0">SUM(B6:B9)</f>
        <v>22903</v>
      </c>
      <c r="C10" s="7">
        <f t="shared" si="0"/>
        <v>100.001</v>
      </c>
      <c r="D10" s="5">
        <f t="shared" si="0"/>
        <v>4358</v>
      </c>
      <c r="E10" s="7">
        <f t="shared" si="0"/>
        <v>100</v>
      </c>
      <c r="F10" s="5">
        <f t="shared" si="0"/>
        <v>974</v>
      </c>
      <c r="G10" s="7">
        <f t="shared" si="0"/>
        <v>100</v>
      </c>
      <c r="H10" s="5">
        <f t="shared" si="0"/>
        <v>2208</v>
      </c>
      <c r="I10" s="7">
        <f t="shared" si="0"/>
        <v>99.998999999999995</v>
      </c>
    </row>
    <row r="11" spans="1:9" x14ac:dyDescent="0.25">
      <c r="C11" s="8"/>
      <c r="E11" s="8"/>
      <c r="G11" s="8"/>
      <c r="I11" s="8"/>
    </row>
    <row r="12" spans="1:9" x14ac:dyDescent="0.25">
      <c r="A12" t="s">
        <v>79</v>
      </c>
      <c r="B12" s="4">
        <f>SUM(B8:B9)</f>
        <v>15371</v>
      </c>
      <c r="C12" s="6">
        <f>100*(B12/B$10)</f>
        <v>67.113478583591672</v>
      </c>
      <c r="D12" s="4">
        <f>SUM(D8:D9)</f>
        <v>2010</v>
      </c>
      <c r="E12" s="6">
        <f t="shared" ref="E12" si="1">100*(D12/D$10)</f>
        <v>46.122074346030288</v>
      </c>
      <c r="F12" s="4">
        <f>SUM(F8:F9)</f>
        <v>479</v>
      </c>
      <c r="G12" s="6">
        <f t="shared" ref="G12" si="2">100*(F12/F$10)</f>
        <v>49.178644763860369</v>
      </c>
      <c r="H12" s="4">
        <f>SUM(H8:H9)</f>
        <v>1748</v>
      </c>
      <c r="I12" s="6">
        <f t="shared" ref="I12" si="3">100*(H12/H$10)</f>
        <v>79.166666666666657</v>
      </c>
    </row>
    <row r="14" spans="1:9" ht="30" customHeight="1" x14ac:dyDescent="0.25">
      <c r="B14" s="36" t="s">
        <v>16</v>
      </c>
      <c r="C14" s="36"/>
      <c r="D14" s="36" t="s">
        <v>17</v>
      </c>
      <c r="E14" s="36"/>
      <c r="F14" s="36" t="s">
        <v>18</v>
      </c>
      <c r="G14" s="36"/>
      <c r="H14" s="36" t="s">
        <v>19</v>
      </c>
      <c r="I14" s="36"/>
    </row>
    <row r="15" spans="1:9" x14ac:dyDescent="0.25">
      <c r="B15" s="17" t="s">
        <v>20</v>
      </c>
      <c r="C15" s="17" t="s">
        <v>21</v>
      </c>
      <c r="D15" s="17" t="s">
        <v>20</v>
      </c>
      <c r="E15" s="17" t="s">
        <v>21</v>
      </c>
      <c r="F15" s="17" t="s">
        <v>20</v>
      </c>
      <c r="G15" s="17" t="s">
        <v>21</v>
      </c>
      <c r="H15" s="17" t="s">
        <v>20</v>
      </c>
      <c r="I15" s="17" t="s">
        <v>21</v>
      </c>
    </row>
    <row r="16" spans="1:9" x14ac:dyDescent="0.25">
      <c r="A16" t="s">
        <v>1</v>
      </c>
      <c r="B16" s="4">
        <v>1</v>
      </c>
      <c r="C16" s="6">
        <f>ROUND(100*(B16/B$20),3)</f>
        <v>1.786</v>
      </c>
      <c r="D16" s="4">
        <v>98</v>
      </c>
      <c r="E16" s="6">
        <f>ROUND(100*(D16/D$20),3)</f>
        <v>5.5620000000000003</v>
      </c>
      <c r="F16" s="4">
        <v>69</v>
      </c>
      <c r="G16" s="6">
        <f>ROUND(100*(F16/F$20),3)</f>
        <v>13.718</v>
      </c>
      <c r="H16" s="4">
        <f>SUM(B6,D6,F6,H6,B16,D16,F16)</f>
        <v>3166</v>
      </c>
      <c r="I16" s="6">
        <f>ROUND(100*(H16/H$20),3)</f>
        <v>9.6630000000000003</v>
      </c>
    </row>
    <row r="17" spans="1:10" x14ac:dyDescent="0.25">
      <c r="A17" t="s">
        <v>2</v>
      </c>
      <c r="B17" s="4">
        <v>2</v>
      </c>
      <c r="C17" s="6">
        <f>ROUND(100*(B17/B$20),3)</f>
        <v>3.5710000000000002</v>
      </c>
      <c r="D17" s="4">
        <v>314</v>
      </c>
      <c r="E17" s="6">
        <f>ROUND(100*(D17/D$20),3)</f>
        <v>17.821000000000002</v>
      </c>
      <c r="F17" s="4">
        <v>184</v>
      </c>
      <c r="G17" s="6">
        <f>ROUND(100*(F17/F$20),3)</f>
        <v>36.581000000000003</v>
      </c>
      <c r="H17" s="4">
        <f>SUM(B7,D7,F7,H7,B17,D17,F17)</f>
        <v>8337</v>
      </c>
      <c r="I17" s="6">
        <f>ROUND(100*(H17/H$20),3)</f>
        <v>25.446000000000002</v>
      </c>
    </row>
    <row r="18" spans="1:10" x14ac:dyDescent="0.25">
      <c r="A18" t="s">
        <v>3</v>
      </c>
      <c r="B18" s="4">
        <v>6</v>
      </c>
      <c r="C18" s="6">
        <f>ROUND(100*(B18/B$20),3)</f>
        <v>10.714</v>
      </c>
      <c r="D18" s="4">
        <v>1083</v>
      </c>
      <c r="E18" s="6">
        <f>ROUND(100*(D18/D$20),3)</f>
        <v>61.463999999999999</v>
      </c>
      <c r="F18" s="4">
        <v>114</v>
      </c>
      <c r="G18" s="6">
        <f>ROUND(100*(F18/F$20),3)</f>
        <v>22.664000000000001</v>
      </c>
      <c r="H18" s="4">
        <f>SUM(B8,D8,F8,H8,B18,D18,F18)</f>
        <v>12057</v>
      </c>
      <c r="I18" s="6">
        <f>ROUND(100*(H18/H$20),3)</f>
        <v>36.799999999999997</v>
      </c>
    </row>
    <row r="19" spans="1:10" x14ac:dyDescent="0.25">
      <c r="A19" t="s">
        <v>4</v>
      </c>
      <c r="B19" s="4">
        <v>47</v>
      </c>
      <c r="C19" s="6">
        <f>ROUND(100*(B19/B$20),3)</f>
        <v>83.929000000000002</v>
      </c>
      <c r="D19" s="4">
        <v>267</v>
      </c>
      <c r="E19" s="6">
        <f>ROUND(100*(D19/D$20),3)</f>
        <v>15.153</v>
      </c>
      <c r="F19" s="4">
        <v>136</v>
      </c>
      <c r="G19" s="6">
        <f>ROUND(100*(F19/F$20),3)</f>
        <v>27.038</v>
      </c>
      <c r="H19" s="4">
        <f>SUM(B9,D9,F9,H9,B19,D19,F19)</f>
        <v>9204</v>
      </c>
      <c r="I19" s="6">
        <f>ROUND(100*(H19/H$20),3)</f>
        <v>28.091999999999999</v>
      </c>
    </row>
    <row r="20" spans="1:10" x14ac:dyDescent="0.25">
      <c r="A20" s="2" t="s">
        <v>6</v>
      </c>
      <c r="B20" s="5">
        <f t="shared" ref="B20:I20" si="4">SUM(B16:B19)</f>
        <v>56</v>
      </c>
      <c r="C20" s="7">
        <f t="shared" si="4"/>
        <v>100</v>
      </c>
      <c r="D20" s="5">
        <f t="shared" si="4"/>
        <v>1762</v>
      </c>
      <c r="E20" s="7">
        <f t="shared" si="4"/>
        <v>100.00000000000001</v>
      </c>
      <c r="F20" s="5">
        <f t="shared" si="4"/>
        <v>503</v>
      </c>
      <c r="G20" s="7">
        <f t="shared" si="4"/>
        <v>100.001</v>
      </c>
      <c r="H20" s="5">
        <f t="shared" si="4"/>
        <v>32764</v>
      </c>
      <c r="I20" s="7">
        <f t="shared" si="4"/>
        <v>100.00099999999999</v>
      </c>
      <c r="J20" s="4">
        <f>'Table 19a'!H20+'Table 19b'!H20+'Table 19c'!H20+'Table 19d'!H20+'Table 19e'!H20+'Table 19f'!H20+'Table 19g'!H20+'Table 19h'!H20+'Table 19i'!H20</f>
        <v>1495481</v>
      </c>
    </row>
    <row r="21" spans="1:10" x14ac:dyDescent="0.25">
      <c r="C21" s="8"/>
      <c r="E21" s="8"/>
      <c r="G21" s="8"/>
      <c r="I21" s="8"/>
    </row>
    <row r="22" spans="1:10" x14ac:dyDescent="0.25">
      <c r="A22" t="s">
        <v>79</v>
      </c>
      <c r="B22" s="4">
        <f>SUM(B18:B19)</f>
        <v>53</v>
      </c>
      <c r="C22" s="6">
        <f>100*(B22/B$20)</f>
        <v>94.642857142857139</v>
      </c>
      <c r="D22" s="4">
        <f>SUM(D18:D19)</f>
        <v>1350</v>
      </c>
      <c r="E22" s="6">
        <f>100*(D22/D$20)</f>
        <v>76.617480136208854</v>
      </c>
      <c r="F22" s="4">
        <f>SUM(F18:F19)</f>
        <v>250</v>
      </c>
      <c r="G22" s="6">
        <f>100*(F22/F$20)</f>
        <v>49.70178926441352</v>
      </c>
      <c r="H22" s="4">
        <f>SUM(H18:H19)</f>
        <v>21261</v>
      </c>
      <c r="I22" s="6">
        <f>100*(H22/H$20)</f>
        <v>64.891344158222438</v>
      </c>
    </row>
    <row r="24" spans="1:10" x14ac:dyDescent="0.25">
      <c r="A24" s="1" t="s">
        <v>8</v>
      </c>
    </row>
    <row r="25" spans="1:10" ht="30" customHeight="1" x14ac:dyDescent="0.25">
      <c r="A25" s="35" t="s">
        <v>52</v>
      </c>
      <c r="B25" s="35"/>
      <c r="C25" s="35"/>
      <c r="D25" s="35"/>
      <c r="E25" s="35"/>
      <c r="F25" s="35"/>
      <c r="G25" s="35"/>
      <c r="H25" s="35"/>
      <c r="I25" s="35"/>
    </row>
    <row r="27" spans="1:10" x14ac:dyDescent="0.25">
      <c r="A27" s="1" t="s">
        <v>9</v>
      </c>
    </row>
    <row r="28" spans="1:10" x14ac:dyDescent="0.25">
      <c r="A28" t="s">
        <v>10</v>
      </c>
    </row>
    <row r="29" spans="1:10" x14ac:dyDescent="0.25">
      <c r="A29" t="s">
        <v>60</v>
      </c>
    </row>
    <row r="30" spans="1:10"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50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workbookViewId="0">
      <selection activeCell="A28" sqref="A28"/>
    </sheetView>
  </sheetViews>
  <sheetFormatPr defaultRowHeight="15" x14ac:dyDescent="0.25"/>
  <cols>
    <col min="1" max="1" width="18.7109375" customWidth="1"/>
    <col min="2" max="3" width="7.7109375" customWidth="1"/>
    <col min="4" max="4" width="8.42578125" customWidth="1"/>
    <col min="5" max="5" width="7.7109375" customWidth="1"/>
    <col min="6" max="6" width="6.7109375" customWidth="1"/>
    <col min="7" max="8" width="7.7109375" customWidth="1"/>
    <col min="9" max="9" width="8.42578125" customWidth="1"/>
    <col min="10" max="10" width="7.7109375" customWidth="1"/>
    <col min="11" max="11" width="7.5703125" customWidth="1"/>
    <col min="12" max="13" width="7.7109375" customWidth="1"/>
    <col min="14" max="14" width="8.42578125" customWidth="1"/>
    <col min="15" max="15" width="7.7109375" customWidth="1"/>
    <col min="16" max="16" width="7.5703125" customWidth="1"/>
  </cols>
  <sheetData>
    <row r="1" spans="1:16" x14ac:dyDescent="0.25">
      <c r="A1" t="s">
        <v>140</v>
      </c>
    </row>
    <row r="2" spans="1:16" x14ac:dyDescent="0.25">
      <c r="A2" s="1" t="s">
        <v>141</v>
      </c>
    </row>
    <row r="4" spans="1:16" ht="30" customHeight="1" x14ac:dyDescent="0.25">
      <c r="A4" s="9" t="s">
        <v>43</v>
      </c>
      <c r="B4" s="36" t="s">
        <v>37</v>
      </c>
      <c r="C4" s="36"/>
      <c r="D4" s="36"/>
      <c r="E4" s="36"/>
      <c r="F4" s="36"/>
      <c r="G4" s="36" t="s">
        <v>39</v>
      </c>
      <c r="H4" s="36"/>
      <c r="I4" s="36"/>
      <c r="J4" s="36"/>
      <c r="K4" s="36"/>
      <c r="L4" s="36" t="s">
        <v>40</v>
      </c>
      <c r="M4" s="36"/>
      <c r="N4" s="36"/>
      <c r="O4" s="36"/>
      <c r="P4" s="36"/>
    </row>
    <row r="5" spans="1:16" x14ac:dyDescent="0.25">
      <c r="B5" s="17" t="s">
        <v>46</v>
      </c>
      <c r="C5" s="17" t="s">
        <v>47</v>
      </c>
      <c r="D5" s="17" t="s">
        <v>48</v>
      </c>
      <c r="E5" s="17" t="s">
        <v>49</v>
      </c>
      <c r="F5" s="17" t="s">
        <v>50</v>
      </c>
      <c r="G5" s="17" t="s">
        <v>46</v>
      </c>
      <c r="H5" s="17" t="s">
        <v>47</v>
      </c>
      <c r="I5" s="17" t="s">
        <v>48</v>
      </c>
      <c r="J5" s="17" t="s">
        <v>49</v>
      </c>
      <c r="K5" s="17" t="s">
        <v>50</v>
      </c>
      <c r="L5" s="17" t="s">
        <v>46</v>
      </c>
      <c r="M5" s="17" t="s">
        <v>47</v>
      </c>
      <c r="N5" s="17" t="s">
        <v>48</v>
      </c>
      <c r="O5" s="17" t="s">
        <v>49</v>
      </c>
      <c r="P5" s="17" t="s">
        <v>50</v>
      </c>
    </row>
    <row r="6" spans="1:16" x14ac:dyDescent="0.25">
      <c r="A6" t="s">
        <v>53</v>
      </c>
      <c r="B6" s="4">
        <v>14460</v>
      </c>
      <c r="C6" s="4">
        <v>5737</v>
      </c>
      <c r="D6" s="4">
        <v>5965</v>
      </c>
      <c r="E6" s="4">
        <v>114960</v>
      </c>
      <c r="F6" s="23">
        <v>5306</v>
      </c>
      <c r="G6" s="4">
        <v>7532</v>
      </c>
      <c r="H6" s="4">
        <v>2936</v>
      </c>
      <c r="I6" s="4">
        <v>2564</v>
      </c>
      <c r="J6" s="4">
        <v>34953</v>
      </c>
      <c r="K6" s="23">
        <v>8094</v>
      </c>
      <c r="L6" s="4">
        <v>12597</v>
      </c>
      <c r="M6" s="4">
        <v>4805</v>
      </c>
      <c r="N6" s="4">
        <v>4951</v>
      </c>
      <c r="O6" s="4">
        <v>83773</v>
      </c>
      <c r="P6" s="24">
        <v>14205</v>
      </c>
    </row>
    <row r="7" spans="1:16" x14ac:dyDescent="0.25">
      <c r="A7" t="s">
        <v>58</v>
      </c>
      <c r="B7" s="4">
        <v>5251</v>
      </c>
      <c r="C7" s="4">
        <v>3794</v>
      </c>
      <c r="D7" s="4">
        <v>2920</v>
      </c>
      <c r="E7" s="4">
        <v>56988</v>
      </c>
      <c r="F7" s="24">
        <v>2244</v>
      </c>
      <c r="G7" s="4">
        <v>2732</v>
      </c>
      <c r="H7" s="4">
        <v>2320</v>
      </c>
      <c r="I7" s="4">
        <v>1527</v>
      </c>
      <c r="J7" s="4">
        <v>23700</v>
      </c>
      <c r="K7" s="24">
        <v>3178</v>
      </c>
      <c r="L7" s="4">
        <v>1587</v>
      </c>
      <c r="M7" s="4">
        <v>2807</v>
      </c>
      <c r="N7" s="4">
        <v>1763</v>
      </c>
      <c r="O7" s="4">
        <v>34830</v>
      </c>
      <c r="P7" s="24">
        <v>2518</v>
      </c>
    </row>
    <row r="8" spans="1:16" x14ac:dyDescent="0.25">
      <c r="A8" t="s">
        <v>54</v>
      </c>
      <c r="B8" s="4">
        <v>839</v>
      </c>
      <c r="C8" s="4">
        <v>900</v>
      </c>
      <c r="D8" s="4">
        <v>840</v>
      </c>
      <c r="E8" s="4">
        <v>17947</v>
      </c>
      <c r="F8" s="24">
        <v>507</v>
      </c>
      <c r="G8" s="4">
        <v>595</v>
      </c>
      <c r="H8" s="4">
        <v>937</v>
      </c>
      <c r="I8" s="4">
        <v>432</v>
      </c>
      <c r="J8" s="4">
        <v>7160</v>
      </c>
      <c r="K8" s="24">
        <v>796</v>
      </c>
      <c r="L8" s="4">
        <v>457</v>
      </c>
      <c r="M8" s="4">
        <v>1384</v>
      </c>
      <c r="N8" s="4">
        <v>667</v>
      </c>
      <c r="O8" s="4">
        <v>10776</v>
      </c>
      <c r="P8" s="24">
        <v>829</v>
      </c>
    </row>
    <row r="9" spans="1:16" x14ac:dyDescent="0.25">
      <c r="A9" t="s">
        <v>55</v>
      </c>
      <c r="B9" s="4">
        <v>2465</v>
      </c>
      <c r="C9" s="4">
        <v>3148</v>
      </c>
      <c r="D9" s="4">
        <v>3644</v>
      </c>
      <c r="E9" s="4">
        <v>38808</v>
      </c>
      <c r="F9" s="24">
        <v>2409</v>
      </c>
      <c r="G9" s="4">
        <v>829</v>
      </c>
      <c r="H9" s="4">
        <v>1233</v>
      </c>
      <c r="I9" s="4">
        <v>1182</v>
      </c>
      <c r="J9" s="4">
        <v>11556</v>
      </c>
      <c r="K9" s="24">
        <v>1030</v>
      </c>
      <c r="L9" s="4">
        <v>1187</v>
      </c>
      <c r="M9" s="4">
        <v>4359</v>
      </c>
      <c r="N9" s="4">
        <v>2318</v>
      </c>
      <c r="O9" s="4">
        <v>45755</v>
      </c>
      <c r="P9" s="24">
        <v>1673</v>
      </c>
    </row>
    <row r="10" spans="1:16" x14ac:dyDescent="0.25">
      <c r="A10" t="s">
        <v>56</v>
      </c>
      <c r="B10" s="4">
        <v>8</v>
      </c>
      <c r="C10" s="4">
        <v>39</v>
      </c>
      <c r="D10" s="4">
        <v>517</v>
      </c>
      <c r="E10" s="4">
        <v>101</v>
      </c>
      <c r="F10" s="24">
        <v>22</v>
      </c>
      <c r="G10" s="4">
        <v>1</v>
      </c>
      <c r="H10" s="4">
        <v>20</v>
      </c>
      <c r="I10" s="4">
        <v>12</v>
      </c>
      <c r="J10" s="4">
        <v>117</v>
      </c>
      <c r="K10" s="24">
        <v>11</v>
      </c>
      <c r="L10" s="4">
        <v>792</v>
      </c>
      <c r="M10" s="4">
        <v>2538</v>
      </c>
      <c r="N10" s="4">
        <v>1841</v>
      </c>
      <c r="O10" s="4">
        <v>14650</v>
      </c>
      <c r="P10" s="24">
        <v>1285</v>
      </c>
    </row>
    <row r="11" spans="1:16" x14ac:dyDescent="0.25">
      <c r="A11" t="s">
        <v>57</v>
      </c>
      <c r="B11" s="4">
        <v>1030</v>
      </c>
      <c r="C11" s="4">
        <v>300</v>
      </c>
      <c r="D11" s="4">
        <v>741</v>
      </c>
      <c r="E11" s="4">
        <v>7399</v>
      </c>
      <c r="F11" s="24">
        <v>203</v>
      </c>
      <c r="G11" s="4">
        <v>1716</v>
      </c>
      <c r="H11" s="4">
        <v>341</v>
      </c>
      <c r="I11" s="4">
        <v>443</v>
      </c>
      <c r="J11" s="4">
        <v>5228</v>
      </c>
      <c r="K11" s="24">
        <v>533</v>
      </c>
      <c r="L11" s="4">
        <v>4545</v>
      </c>
      <c r="M11" s="4">
        <v>1578</v>
      </c>
      <c r="N11" s="4">
        <v>1491</v>
      </c>
      <c r="O11" s="4">
        <v>19682</v>
      </c>
      <c r="P11" s="24">
        <v>1875</v>
      </c>
    </row>
    <row r="12" spans="1:16" x14ac:dyDescent="0.25">
      <c r="A12" t="s">
        <v>50</v>
      </c>
      <c r="B12" s="4">
        <v>510</v>
      </c>
      <c r="C12" s="4">
        <v>539</v>
      </c>
      <c r="D12" s="4">
        <v>1207</v>
      </c>
      <c r="E12" s="4">
        <v>6011</v>
      </c>
      <c r="F12" s="24">
        <v>344</v>
      </c>
      <c r="G12" s="4">
        <v>325</v>
      </c>
      <c r="H12" s="4">
        <v>367</v>
      </c>
      <c r="I12" s="4">
        <v>244</v>
      </c>
      <c r="J12" s="4">
        <v>3179</v>
      </c>
      <c r="K12" s="25">
        <v>376</v>
      </c>
      <c r="L12" s="4">
        <v>231</v>
      </c>
      <c r="M12" s="4">
        <v>599</v>
      </c>
      <c r="N12" s="4">
        <v>451</v>
      </c>
      <c r="O12" s="4">
        <v>5274</v>
      </c>
      <c r="P12" s="24">
        <v>676</v>
      </c>
    </row>
    <row r="13" spans="1:16" x14ac:dyDescent="0.25">
      <c r="A13" s="2" t="s">
        <v>19</v>
      </c>
      <c r="B13" s="5">
        <f>SUM(B6:B12)</f>
        <v>24563</v>
      </c>
      <c r="C13" s="5">
        <f t="shared" ref="C13:P13" si="0">SUM(C6:C12)</f>
        <v>14457</v>
      </c>
      <c r="D13" s="5">
        <f t="shared" si="0"/>
        <v>15834</v>
      </c>
      <c r="E13" s="5">
        <f t="shared" si="0"/>
        <v>242214</v>
      </c>
      <c r="F13" s="23">
        <f t="shared" si="0"/>
        <v>11035</v>
      </c>
      <c r="G13" s="5">
        <f t="shared" si="0"/>
        <v>13730</v>
      </c>
      <c r="H13" s="5">
        <f t="shared" si="0"/>
        <v>8154</v>
      </c>
      <c r="I13" s="5">
        <f t="shared" si="0"/>
        <v>6404</v>
      </c>
      <c r="J13" s="5">
        <f t="shared" si="0"/>
        <v>85893</v>
      </c>
      <c r="K13" s="23">
        <f t="shared" si="0"/>
        <v>14018</v>
      </c>
      <c r="L13" s="5">
        <f t="shared" si="0"/>
        <v>21396</v>
      </c>
      <c r="M13" s="5">
        <f t="shared" si="0"/>
        <v>18070</v>
      </c>
      <c r="N13" s="5">
        <f t="shared" si="0"/>
        <v>13482</v>
      </c>
      <c r="O13" s="5">
        <f t="shared" si="0"/>
        <v>214740</v>
      </c>
      <c r="P13" s="23">
        <f t="shared" si="0"/>
        <v>23061</v>
      </c>
    </row>
    <row r="14" spans="1:16" x14ac:dyDescent="0.25">
      <c r="K14" s="8"/>
      <c r="P14" s="8"/>
    </row>
    <row r="15" spans="1:16" ht="30" customHeight="1" x14ac:dyDescent="0.25">
      <c r="A15" s="10"/>
      <c r="B15" s="36" t="s">
        <v>41</v>
      </c>
      <c r="C15" s="36"/>
      <c r="D15" s="36"/>
      <c r="E15" s="36"/>
      <c r="F15" s="36"/>
      <c r="G15" s="39"/>
      <c r="H15" s="39"/>
      <c r="I15" s="39"/>
      <c r="J15" s="39"/>
      <c r="K15" s="39"/>
      <c r="L15" s="36" t="s">
        <v>79</v>
      </c>
      <c r="M15" s="36"/>
      <c r="N15" s="36"/>
      <c r="O15" s="36"/>
      <c r="P15" s="36"/>
    </row>
    <row r="16" spans="1:16" x14ac:dyDescent="0.25">
      <c r="B16" s="17" t="s">
        <v>46</v>
      </c>
      <c r="C16" s="17" t="s">
        <v>47</v>
      </c>
      <c r="D16" s="17" t="s">
        <v>48</v>
      </c>
      <c r="E16" s="17" t="s">
        <v>49</v>
      </c>
      <c r="F16" s="17" t="s">
        <v>50</v>
      </c>
      <c r="G16" s="26"/>
      <c r="H16" s="27"/>
      <c r="I16" s="27"/>
      <c r="J16" s="27"/>
      <c r="K16" s="28"/>
      <c r="L16" s="17" t="s">
        <v>46</v>
      </c>
      <c r="M16" s="17" t="s">
        <v>47</v>
      </c>
      <c r="N16" s="17" t="s">
        <v>48</v>
      </c>
      <c r="O16" s="17" t="s">
        <v>49</v>
      </c>
      <c r="P16" s="17" t="s">
        <v>50</v>
      </c>
    </row>
    <row r="17" spans="1:18" ht="15" customHeight="1" x14ac:dyDescent="0.25">
      <c r="A17" t="s">
        <v>53</v>
      </c>
      <c r="B17" s="4">
        <v>7900</v>
      </c>
      <c r="C17" s="4">
        <v>10726</v>
      </c>
      <c r="D17" s="4">
        <v>7057</v>
      </c>
      <c r="E17" s="4">
        <v>114554</v>
      </c>
      <c r="F17" s="24">
        <v>17818</v>
      </c>
      <c r="G17" s="29"/>
      <c r="H17" s="30"/>
      <c r="I17" s="30"/>
      <c r="J17" s="30"/>
      <c r="K17" s="24"/>
      <c r="L17" s="4">
        <f>SUM(L6,B17,G17)</f>
        <v>20497</v>
      </c>
      <c r="M17" s="4">
        <f>SUM(M6,C17,H17)</f>
        <v>15531</v>
      </c>
      <c r="N17" s="4">
        <f t="shared" ref="N17:P23" si="1">SUM(N6,D17,I17)</f>
        <v>12008</v>
      </c>
      <c r="O17" s="4">
        <f t="shared" si="1"/>
        <v>198327</v>
      </c>
      <c r="P17" s="23">
        <f t="shared" si="1"/>
        <v>32023</v>
      </c>
    </row>
    <row r="18" spans="1:18" x14ac:dyDescent="0.25">
      <c r="A18" t="s">
        <v>58</v>
      </c>
      <c r="B18" s="4">
        <v>5850</v>
      </c>
      <c r="C18" s="4">
        <v>13030</v>
      </c>
      <c r="D18" s="4">
        <v>9009</v>
      </c>
      <c r="E18" s="4">
        <v>129746</v>
      </c>
      <c r="F18" s="24">
        <v>21658</v>
      </c>
      <c r="G18" s="29"/>
      <c r="H18" s="30"/>
      <c r="I18" s="30"/>
      <c r="J18" s="30"/>
      <c r="K18" s="24"/>
      <c r="L18" s="4">
        <f t="shared" ref="L18:M23" si="2">SUM(L7,B18,G18)</f>
        <v>7437</v>
      </c>
      <c r="M18" s="4">
        <f t="shared" si="2"/>
        <v>15837</v>
      </c>
      <c r="N18" s="4">
        <f t="shared" si="1"/>
        <v>10772</v>
      </c>
      <c r="O18" s="4">
        <f t="shared" si="1"/>
        <v>164576</v>
      </c>
      <c r="P18" s="24">
        <f t="shared" si="1"/>
        <v>24176</v>
      </c>
    </row>
    <row r="19" spans="1:18" x14ac:dyDescent="0.25">
      <c r="A19" t="s">
        <v>54</v>
      </c>
      <c r="B19" s="4">
        <v>744</v>
      </c>
      <c r="C19" s="4">
        <v>2394</v>
      </c>
      <c r="D19" s="4">
        <v>1934</v>
      </c>
      <c r="E19" s="4">
        <v>24927</v>
      </c>
      <c r="F19" s="24">
        <v>2750</v>
      </c>
      <c r="G19" s="29"/>
      <c r="H19" s="30"/>
      <c r="I19" s="30"/>
      <c r="J19" s="30"/>
      <c r="K19" s="24"/>
      <c r="L19" s="4">
        <f t="shared" si="2"/>
        <v>1201</v>
      </c>
      <c r="M19" s="4">
        <f t="shared" si="2"/>
        <v>3778</v>
      </c>
      <c r="N19" s="4">
        <f t="shared" si="1"/>
        <v>2601</v>
      </c>
      <c r="O19" s="4">
        <f t="shared" si="1"/>
        <v>35703</v>
      </c>
      <c r="P19" s="24">
        <f t="shared" si="1"/>
        <v>3579</v>
      </c>
    </row>
    <row r="20" spans="1:18" x14ac:dyDescent="0.25">
      <c r="A20" t="s">
        <v>55</v>
      </c>
      <c r="B20" s="4">
        <v>8857</v>
      </c>
      <c r="C20" s="4">
        <v>24469</v>
      </c>
      <c r="D20" s="4">
        <v>16030</v>
      </c>
      <c r="E20" s="4">
        <v>216063</v>
      </c>
      <c r="F20" s="24">
        <v>22767</v>
      </c>
      <c r="G20" s="29"/>
      <c r="H20" s="30"/>
      <c r="I20" s="30"/>
      <c r="J20" s="30"/>
      <c r="K20" s="24"/>
      <c r="L20" s="4">
        <f t="shared" si="2"/>
        <v>10044</v>
      </c>
      <c r="M20" s="4">
        <f t="shared" si="2"/>
        <v>28828</v>
      </c>
      <c r="N20" s="4">
        <f t="shared" si="1"/>
        <v>18348</v>
      </c>
      <c r="O20" s="4">
        <f t="shared" si="1"/>
        <v>261818</v>
      </c>
      <c r="P20" s="24">
        <f t="shared" si="1"/>
        <v>24440</v>
      </c>
    </row>
    <row r="21" spans="1:18" x14ac:dyDescent="0.25">
      <c r="A21" t="s">
        <v>56</v>
      </c>
      <c r="B21" s="4">
        <v>2337</v>
      </c>
      <c r="C21" s="4">
        <v>9403</v>
      </c>
      <c r="D21" s="4">
        <v>5283</v>
      </c>
      <c r="E21" s="4">
        <v>36584</v>
      </c>
      <c r="F21" s="24">
        <v>5283</v>
      </c>
      <c r="G21" s="29"/>
      <c r="H21" s="30"/>
      <c r="I21" s="30"/>
      <c r="J21" s="30"/>
      <c r="K21" s="24"/>
      <c r="L21" s="4">
        <f t="shared" si="2"/>
        <v>3129</v>
      </c>
      <c r="M21" s="4">
        <f t="shared" si="2"/>
        <v>11941</v>
      </c>
      <c r="N21" s="4">
        <f t="shared" si="1"/>
        <v>7124</v>
      </c>
      <c r="O21" s="4">
        <f t="shared" si="1"/>
        <v>51234</v>
      </c>
      <c r="P21" s="24">
        <f t="shared" si="1"/>
        <v>6568</v>
      </c>
    </row>
    <row r="22" spans="1:18" x14ac:dyDescent="0.25">
      <c r="A22" t="s">
        <v>57</v>
      </c>
      <c r="B22" s="4">
        <v>2086</v>
      </c>
      <c r="C22" s="4">
        <v>1599</v>
      </c>
      <c r="D22" s="4">
        <v>1297</v>
      </c>
      <c r="E22" s="4">
        <v>21879</v>
      </c>
      <c r="F22" s="24">
        <v>2553</v>
      </c>
      <c r="G22" s="29"/>
      <c r="H22" s="30"/>
      <c r="I22" s="30"/>
      <c r="J22" s="30"/>
      <c r="K22" s="24"/>
      <c r="L22" s="4">
        <f t="shared" si="2"/>
        <v>6631</v>
      </c>
      <c r="M22" s="4">
        <f t="shared" si="2"/>
        <v>3177</v>
      </c>
      <c r="N22" s="4">
        <f t="shared" si="1"/>
        <v>2788</v>
      </c>
      <c r="O22" s="4">
        <f t="shared" si="1"/>
        <v>41561</v>
      </c>
      <c r="P22" s="24">
        <f t="shared" si="1"/>
        <v>4428</v>
      </c>
    </row>
    <row r="23" spans="1:18" x14ac:dyDescent="0.25">
      <c r="A23" t="s">
        <v>50</v>
      </c>
      <c r="B23" s="4">
        <v>609</v>
      </c>
      <c r="C23" s="4">
        <v>1976</v>
      </c>
      <c r="D23" s="4">
        <v>1919</v>
      </c>
      <c r="E23" s="4">
        <v>15183</v>
      </c>
      <c r="F23" s="24">
        <v>2156</v>
      </c>
      <c r="G23" s="29"/>
      <c r="H23" s="30"/>
      <c r="I23" s="30"/>
      <c r="J23" s="30"/>
      <c r="K23" s="24"/>
      <c r="L23" s="4">
        <f t="shared" si="2"/>
        <v>840</v>
      </c>
      <c r="M23" s="4">
        <f t="shared" si="2"/>
        <v>2575</v>
      </c>
      <c r="N23" s="4">
        <f t="shared" si="1"/>
        <v>2370</v>
      </c>
      <c r="O23" s="4">
        <f t="shared" si="1"/>
        <v>20457</v>
      </c>
      <c r="P23" s="24">
        <f t="shared" si="1"/>
        <v>2832</v>
      </c>
    </row>
    <row r="24" spans="1:18" x14ac:dyDescent="0.25">
      <c r="A24" s="2" t="s">
        <v>19</v>
      </c>
      <c r="B24" s="5">
        <f>SUM(B17:B23)</f>
        <v>28383</v>
      </c>
      <c r="C24" s="5">
        <f t="shared" ref="C24:P24" si="3">SUM(C17:C23)</f>
        <v>63597</v>
      </c>
      <c r="D24" s="5">
        <f t="shared" si="3"/>
        <v>42529</v>
      </c>
      <c r="E24" s="5">
        <f t="shared" si="3"/>
        <v>558936</v>
      </c>
      <c r="F24" s="23">
        <f t="shared" si="3"/>
        <v>74985</v>
      </c>
      <c r="G24" s="29"/>
      <c r="H24" s="30"/>
      <c r="I24" s="30"/>
      <c r="J24" s="30"/>
      <c r="K24" s="30"/>
      <c r="L24" s="5">
        <f t="shared" si="3"/>
        <v>49779</v>
      </c>
      <c r="M24" s="5">
        <f t="shared" si="3"/>
        <v>81667</v>
      </c>
      <c r="N24" s="5">
        <f t="shared" si="3"/>
        <v>56011</v>
      </c>
      <c r="O24" s="5">
        <f t="shared" si="3"/>
        <v>773676</v>
      </c>
      <c r="P24" s="23">
        <f t="shared" si="3"/>
        <v>98046</v>
      </c>
      <c r="Q24" s="4"/>
      <c r="R24" s="4"/>
    </row>
    <row r="26" spans="1:18" x14ac:dyDescent="0.25">
      <c r="A26" s="1" t="s">
        <v>8</v>
      </c>
    </row>
    <row r="27" spans="1:18" ht="45" customHeight="1" x14ac:dyDescent="0.25">
      <c r="A27" s="35" t="s">
        <v>118</v>
      </c>
      <c r="B27" s="35"/>
      <c r="C27" s="35"/>
      <c r="D27" s="35"/>
      <c r="E27" s="35"/>
      <c r="F27" s="35"/>
      <c r="G27" s="35"/>
      <c r="H27" s="35"/>
      <c r="I27" s="35"/>
      <c r="J27" s="35"/>
      <c r="K27" s="35"/>
      <c r="L27" s="35"/>
      <c r="M27" s="35"/>
      <c r="N27" s="35"/>
      <c r="O27" s="35"/>
      <c r="P27" s="35"/>
    </row>
    <row r="29" spans="1:18" x14ac:dyDescent="0.25">
      <c r="A29" s="1" t="s">
        <v>9</v>
      </c>
    </row>
    <row r="30" spans="1:18" x14ac:dyDescent="0.25">
      <c r="A30" t="s">
        <v>10</v>
      </c>
    </row>
    <row r="31" spans="1:18" x14ac:dyDescent="0.25">
      <c r="A31" t="s">
        <v>60</v>
      </c>
    </row>
    <row r="32" spans="1:18" x14ac:dyDescent="0.25">
      <c r="A32" t="s">
        <v>22</v>
      </c>
    </row>
  </sheetData>
  <mergeCells count="7">
    <mergeCell ref="A27:P27"/>
    <mergeCell ref="B4:F4"/>
    <mergeCell ref="G4:K4"/>
    <mergeCell ref="L4:P4"/>
    <mergeCell ref="B15:F15"/>
    <mergeCell ref="G15:K15"/>
    <mergeCell ref="L15:P15"/>
  </mergeCells>
  <pageMargins left="0.51181102362204722" right="0.51181102362204722" top="0.55118110236220474" bottom="0.55118110236220474" header="0.31496062992125984" footer="0.31496062992125984"/>
  <pageSetup scale="94" fitToHeight="0" orientation="landscape" r:id="rId1"/>
  <headerFooter>
    <oddFooter>&amp;LAmerican Association of University Professors&amp;CThe Employment Status of Instructional Staff, Fall 2011&amp;RApril 2014, Page 51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election activeCell="A28" sqref="A28"/>
    </sheetView>
  </sheetViews>
  <sheetFormatPr defaultRowHeight="15" x14ac:dyDescent="0.25"/>
  <cols>
    <col min="1" max="1" width="20.7109375" customWidth="1"/>
    <col min="2" max="3" width="7.7109375" customWidth="1"/>
    <col min="4" max="4" width="8.42578125" customWidth="1"/>
    <col min="5" max="5" width="7.7109375" customWidth="1"/>
    <col min="6" max="6" width="6.7109375" customWidth="1"/>
    <col min="7" max="8" width="7.7109375" customWidth="1"/>
    <col min="9" max="9" width="8.42578125" customWidth="1"/>
    <col min="10" max="10" width="7.7109375" customWidth="1"/>
    <col min="11" max="11" width="6.7109375" customWidth="1"/>
    <col min="12" max="13" width="7.7109375" customWidth="1"/>
    <col min="14" max="14" width="8.42578125" customWidth="1"/>
    <col min="15" max="15" width="7.7109375" customWidth="1"/>
    <col min="16" max="16" width="6.7109375" customWidth="1"/>
  </cols>
  <sheetData>
    <row r="1" spans="1:16" x14ac:dyDescent="0.25">
      <c r="A1" t="s">
        <v>142</v>
      </c>
    </row>
    <row r="2" spans="1:16" x14ac:dyDescent="0.25">
      <c r="A2" s="1" t="s">
        <v>141</v>
      </c>
    </row>
    <row r="4" spans="1:16" ht="30" customHeight="1" x14ac:dyDescent="0.25">
      <c r="A4" s="22" t="s">
        <v>133</v>
      </c>
      <c r="B4" s="36" t="s">
        <v>37</v>
      </c>
      <c r="C4" s="36"/>
      <c r="D4" s="36"/>
      <c r="E4" s="36"/>
      <c r="F4" s="36"/>
      <c r="G4" s="36" t="s">
        <v>39</v>
      </c>
      <c r="H4" s="36"/>
      <c r="I4" s="36"/>
      <c r="J4" s="36"/>
      <c r="K4" s="36"/>
      <c r="L4" s="36" t="s">
        <v>40</v>
      </c>
      <c r="M4" s="36"/>
      <c r="N4" s="36"/>
      <c r="O4" s="36"/>
      <c r="P4" s="36"/>
    </row>
    <row r="5" spans="1:16" x14ac:dyDescent="0.25">
      <c r="B5" s="17" t="s">
        <v>46</v>
      </c>
      <c r="C5" s="17" t="s">
        <v>47</v>
      </c>
      <c r="D5" s="17" t="s">
        <v>48</v>
      </c>
      <c r="E5" s="17" t="s">
        <v>49</v>
      </c>
      <c r="F5" s="17" t="s">
        <v>50</v>
      </c>
      <c r="G5" s="17" t="s">
        <v>46</v>
      </c>
      <c r="H5" s="17" t="s">
        <v>47</v>
      </c>
      <c r="I5" s="17" t="s">
        <v>48</v>
      </c>
      <c r="J5" s="17" t="s">
        <v>49</v>
      </c>
      <c r="K5" s="17" t="s">
        <v>50</v>
      </c>
      <c r="L5" s="17" t="s">
        <v>46</v>
      </c>
      <c r="M5" s="17" t="s">
        <v>47</v>
      </c>
      <c r="N5" s="17" t="s">
        <v>48</v>
      </c>
      <c r="O5" s="17" t="s">
        <v>49</v>
      </c>
      <c r="P5" s="17" t="s">
        <v>50</v>
      </c>
    </row>
    <row r="6" spans="1:16" x14ac:dyDescent="0.25">
      <c r="A6" t="s">
        <v>53</v>
      </c>
      <c r="B6" s="6">
        <f>ROUND(100*('Table 20a'!B6/SUM('Table 20a'!$B6:$F6)),3)</f>
        <v>9.875</v>
      </c>
      <c r="C6" s="6">
        <f>ROUND(100*('Table 20a'!C6/SUM('Table 20a'!$B6:$F6)),3)</f>
        <v>3.9180000000000001</v>
      </c>
      <c r="D6" s="6">
        <f>ROUND(100*('Table 20a'!D6/SUM('Table 20a'!$B6:$F6)),3)</f>
        <v>4.0739999999999998</v>
      </c>
      <c r="E6" s="6">
        <f>ROUND(100*('Table 20a'!E6/SUM('Table 20a'!$B6:$F6)),3)</f>
        <v>78.510000000000005</v>
      </c>
      <c r="F6" s="20">
        <f>ROUND(100*('Table 20a'!F6/SUM('Table 20a'!$B6:$F6)),3)</f>
        <v>3.6240000000000001</v>
      </c>
      <c r="G6" s="6">
        <f>ROUND(100*('Table 20a'!G6/SUM('Table 20a'!$G6:$K6)),3)</f>
        <v>13.430999999999999</v>
      </c>
      <c r="H6" s="6">
        <f>ROUND(100*('Table 20a'!H6/SUM('Table 20a'!$G6:$K6)),3)</f>
        <v>5.2350000000000003</v>
      </c>
      <c r="I6" s="6">
        <f>ROUND(100*('Table 20a'!I6/SUM('Table 20a'!$G6:$K6)),3)</f>
        <v>4.5720000000000001</v>
      </c>
      <c r="J6" s="6">
        <f>ROUND(100*('Table 20a'!J6/SUM('Table 20a'!$G6:$K6)),3)</f>
        <v>62.328000000000003</v>
      </c>
      <c r="K6" s="20">
        <f>ROUND(100*('Table 20a'!K6/SUM('Table 20a'!$G6:$K6)),3)</f>
        <v>14.433</v>
      </c>
      <c r="L6" s="6">
        <f>ROUND(100*('Table 20a'!L6/SUM('Table 20a'!$L6:$P6)),3)</f>
        <v>10.468999999999999</v>
      </c>
      <c r="M6" s="6">
        <f>ROUND(100*('Table 20a'!M6/SUM('Table 20a'!$L6:$P6)),3)</f>
        <v>3.9929999999999999</v>
      </c>
      <c r="N6" s="6">
        <f>ROUND(100*('Table 20a'!N6/SUM('Table 20a'!$L6:$P6)),3)</f>
        <v>4.1139999999999999</v>
      </c>
      <c r="O6" s="6">
        <f>ROUND(100*('Table 20a'!O6/SUM('Table 20a'!$L6:$P6)),3)</f>
        <v>69.619</v>
      </c>
      <c r="P6" s="6">
        <f>ROUND(100*('Table 20a'!P6/SUM('Table 20a'!$L6:$P6)),3)</f>
        <v>11.805</v>
      </c>
    </row>
    <row r="7" spans="1:16" x14ac:dyDescent="0.25">
      <c r="A7" t="s">
        <v>58</v>
      </c>
      <c r="B7" s="6">
        <f>ROUND(100*('Table 20a'!B7/SUM('Table 20a'!$B7:$F7)),3)</f>
        <v>7.375</v>
      </c>
      <c r="C7" s="6">
        <f>ROUND(100*('Table 20a'!C7/SUM('Table 20a'!$B7:$F7)),3)</f>
        <v>5.3289999999999997</v>
      </c>
      <c r="D7" s="6">
        <f>ROUND(100*('Table 20a'!D7/SUM('Table 20a'!$B7:$F7)),3)</f>
        <v>4.101</v>
      </c>
      <c r="E7" s="6">
        <f>ROUND(100*('Table 20a'!E7/SUM('Table 20a'!$B7:$F7)),3)</f>
        <v>80.043000000000006</v>
      </c>
      <c r="F7" s="21">
        <f>ROUND(100*('Table 20a'!F7/SUM('Table 20a'!$B7:$F7)),3)</f>
        <v>3.1520000000000001</v>
      </c>
      <c r="G7" s="6">
        <f>ROUND(100*('Table 20a'!G7/SUM('Table 20a'!$G7:$K7)),3)</f>
        <v>8.1660000000000004</v>
      </c>
      <c r="H7" s="6">
        <f>ROUND(100*('Table 20a'!H7/SUM('Table 20a'!$G7:$K7)),3)</f>
        <v>6.9340000000000002</v>
      </c>
      <c r="I7" s="6">
        <f>ROUND(100*('Table 20a'!I7/SUM('Table 20a'!$G7:$K7)),3)</f>
        <v>4.5640000000000001</v>
      </c>
      <c r="J7" s="6">
        <f>ROUND(100*('Table 20a'!J7/SUM('Table 20a'!$G7:$K7)),3)</f>
        <v>70.837000000000003</v>
      </c>
      <c r="K7" s="21">
        <f>ROUND(100*('Table 20a'!K7/SUM('Table 20a'!$G7:$K7)),3)</f>
        <v>9.4990000000000006</v>
      </c>
      <c r="L7" s="6">
        <f>ROUND(100*('Table 20a'!L7/SUM('Table 20a'!$L7:$P7)),3)</f>
        <v>3.6480000000000001</v>
      </c>
      <c r="M7" s="6">
        <f>ROUND(100*('Table 20a'!M7/SUM('Table 20a'!$L7:$P7)),3)</f>
        <v>6.452</v>
      </c>
      <c r="N7" s="6">
        <f>ROUND(100*('Table 20a'!N7/SUM('Table 20a'!$L7:$P7)),3)</f>
        <v>4.0519999999999996</v>
      </c>
      <c r="O7" s="6">
        <f>ROUND(100*('Table 20a'!O7/SUM('Table 20a'!$L7:$P7)),3)</f>
        <v>80.06</v>
      </c>
      <c r="P7" s="6">
        <f>ROUND(100*('Table 20a'!P7/SUM('Table 20a'!$L7:$P7)),3)</f>
        <v>5.7880000000000003</v>
      </c>
    </row>
    <row r="8" spans="1:16" x14ac:dyDescent="0.25">
      <c r="A8" t="s">
        <v>54</v>
      </c>
      <c r="B8" s="6">
        <f>ROUND(100*('Table 20a'!B8/SUM('Table 20a'!$B8:$F8)),3)</f>
        <v>3.9889999999999999</v>
      </c>
      <c r="C8" s="6">
        <f>ROUND(100*('Table 20a'!C8/SUM('Table 20a'!$B8:$F8)),3)</f>
        <v>4.2789999999999999</v>
      </c>
      <c r="D8" s="6">
        <f>ROUND(100*('Table 20a'!D8/SUM('Table 20a'!$B8:$F8)),3)</f>
        <v>3.9940000000000002</v>
      </c>
      <c r="E8" s="6">
        <f>ROUND(100*('Table 20a'!E8/SUM('Table 20a'!$B8:$F8)),3)</f>
        <v>85.328000000000003</v>
      </c>
      <c r="F8" s="21">
        <f>ROUND(100*('Table 20a'!F8/SUM('Table 20a'!$B8:$F8)),3)</f>
        <v>2.41</v>
      </c>
      <c r="G8" s="6">
        <f>ROUND(100*('Table 20a'!G8/SUM('Table 20a'!$G8:$K8)),3)</f>
        <v>5.9980000000000002</v>
      </c>
      <c r="H8" s="6">
        <f>ROUND(100*('Table 20a'!H8/SUM('Table 20a'!$G8:$K8)),3)</f>
        <v>9.4459999999999997</v>
      </c>
      <c r="I8" s="6">
        <f>ROUND(100*('Table 20a'!I8/SUM('Table 20a'!$G8:$K8)),3)</f>
        <v>4.3550000000000004</v>
      </c>
      <c r="J8" s="6">
        <f>ROUND(100*('Table 20a'!J8/SUM('Table 20a'!$G8:$K8)),3)</f>
        <v>72.177000000000007</v>
      </c>
      <c r="K8" s="21">
        <f>ROUND(100*('Table 20a'!K8/SUM('Table 20a'!$G8:$K8)),3)</f>
        <v>8.0239999999999991</v>
      </c>
      <c r="L8" s="6">
        <f>ROUND(100*('Table 20a'!L8/SUM('Table 20a'!$L8:$P8)),3)</f>
        <v>3.238</v>
      </c>
      <c r="M8" s="6">
        <f>ROUND(100*('Table 20a'!M8/SUM('Table 20a'!$L8:$P8)),3)</f>
        <v>9.8070000000000004</v>
      </c>
      <c r="N8" s="6">
        <f>ROUND(100*('Table 20a'!N8/SUM('Table 20a'!$L8:$P8)),3)</f>
        <v>4.726</v>
      </c>
      <c r="O8" s="6">
        <f>ROUND(100*('Table 20a'!O8/SUM('Table 20a'!$L8:$P8)),3)</f>
        <v>76.355000000000004</v>
      </c>
      <c r="P8" s="6">
        <f>ROUND(100*('Table 20a'!P8/SUM('Table 20a'!$L8:$P8)),3)</f>
        <v>5.8739999999999997</v>
      </c>
    </row>
    <row r="9" spans="1:16" x14ac:dyDescent="0.25">
      <c r="A9" t="s">
        <v>55</v>
      </c>
      <c r="B9" s="6">
        <f>ROUND(100*('Table 20a'!B9/SUM('Table 20a'!$B9:$F9)),3)</f>
        <v>4.8840000000000003</v>
      </c>
      <c r="C9" s="6">
        <f>ROUND(100*('Table 20a'!C9/SUM('Table 20a'!$B9:$F9)),3)</f>
        <v>6.2370000000000001</v>
      </c>
      <c r="D9" s="6">
        <f>ROUND(100*('Table 20a'!D9/SUM('Table 20a'!$B9:$F9)),3)</f>
        <v>7.22</v>
      </c>
      <c r="E9" s="6">
        <f>ROUND(100*('Table 20a'!E9/SUM('Table 20a'!$B9:$F9)),3)</f>
        <v>76.887</v>
      </c>
      <c r="F9" s="21">
        <f>ROUND(100*('Table 20a'!F9/SUM('Table 20a'!$B9:$F9)),3)</f>
        <v>4.7729999999999997</v>
      </c>
      <c r="G9" s="6">
        <f>ROUND(100*('Table 20a'!G9/SUM('Table 20a'!$G9:$K9)),3)</f>
        <v>5.2370000000000001</v>
      </c>
      <c r="H9" s="6">
        <f>ROUND(100*('Table 20a'!H9/SUM('Table 20a'!$G9:$K9)),3)</f>
        <v>7.7889999999999997</v>
      </c>
      <c r="I9" s="6">
        <f>ROUND(100*('Table 20a'!I9/SUM('Table 20a'!$G9:$K9)),3)</f>
        <v>7.4669999999999996</v>
      </c>
      <c r="J9" s="6">
        <f>ROUND(100*('Table 20a'!J9/SUM('Table 20a'!$G9:$K9)),3)</f>
        <v>73.001000000000005</v>
      </c>
      <c r="K9" s="21">
        <f>ROUND(100*('Table 20a'!K9/SUM('Table 20a'!$G9:$K9)),3)</f>
        <v>6.5069999999999997</v>
      </c>
      <c r="L9" s="6">
        <f>ROUND(100*('Table 20a'!L9/SUM('Table 20a'!$L9:$P9)),3)</f>
        <v>2.1469999999999998</v>
      </c>
      <c r="M9" s="6">
        <f>ROUND(100*('Table 20a'!M9/SUM('Table 20a'!$L9:$P9)),3)</f>
        <v>7.8840000000000003</v>
      </c>
      <c r="N9" s="6">
        <f>ROUND(100*('Table 20a'!N9/SUM('Table 20a'!$L9:$P9)),3)</f>
        <v>4.1920000000000002</v>
      </c>
      <c r="O9" s="6">
        <f>ROUND(100*('Table 20a'!O9/SUM('Table 20a'!$L9:$P9)),3)</f>
        <v>82.751999999999995</v>
      </c>
      <c r="P9" s="6">
        <f>ROUND(100*('Table 20a'!P9/SUM('Table 20a'!$L9:$P9)),3)</f>
        <v>3.0259999999999998</v>
      </c>
    </row>
    <row r="10" spans="1:16" x14ac:dyDescent="0.25">
      <c r="A10" t="s">
        <v>56</v>
      </c>
      <c r="B10" s="6">
        <f>ROUND(100*('Table 20a'!B10/SUM('Table 20a'!$B10:$F10)),3)</f>
        <v>1.1639999999999999</v>
      </c>
      <c r="C10" s="6">
        <f>ROUND(100*('Table 20a'!C10/SUM('Table 20a'!$B10:$F10)),3)</f>
        <v>5.6769999999999996</v>
      </c>
      <c r="D10" s="6">
        <f>ROUND(100*('Table 20a'!D10/SUM('Table 20a'!$B10:$F10)),3)</f>
        <v>75.254999999999995</v>
      </c>
      <c r="E10" s="6">
        <f>ROUND(100*('Table 20a'!E10/SUM('Table 20a'!$B10:$F10)),3)</f>
        <v>14.702</v>
      </c>
      <c r="F10" s="21">
        <f>ROUND(100*('Table 20a'!F10/SUM('Table 20a'!$B10:$F10)),3)</f>
        <v>3.202</v>
      </c>
      <c r="G10" s="6">
        <f>ROUND(100*('Table 20a'!G10/SUM('Table 20a'!$G10:$K10)),3)</f>
        <v>0.621</v>
      </c>
      <c r="H10" s="6">
        <f>ROUND(100*('Table 20a'!H10/SUM('Table 20a'!$G10:$K10)),3)</f>
        <v>12.422000000000001</v>
      </c>
      <c r="I10" s="6">
        <f>ROUND(100*('Table 20a'!I10/SUM('Table 20a'!$G10:$K10)),3)</f>
        <v>7.4530000000000003</v>
      </c>
      <c r="J10" s="6">
        <f>ROUND(100*('Table 20a'!J10/SUM('Table 20a'!$G10:$K10)),3)</f>
        <v>72.671000000000006</v>
      </c>
      <c r="K10" s="21">
        <f>ROUND(100*('Table 20a'!K10/SUM('Table 20a'!$G10:$K10)),3)</f>
        <v>6.8319999999999999</v>
      </c>
      <c r="L10" s="6">
        <f>ROUND(100*('Table 20a'!L10/SUM('Table 20a'!$L10:$P10)),3)</f>
        <v>3.7519999999999998</v>
      </c>
      <c r="M10" s="6">
        <f>ROUND(100*('Table 20a'!M10/SUM('Table 20a'!$L10:$P10)),3)</f>
        <v>12.025</v>
      </c>
      <c r="N10" s="6">
        <f>ROUND(100*('Table 20a'!N10/SUM('Table 20a'!$L10:$P10)),3)</f>
        <v>8.7230000000000008</v>
      </c>
      <c r="O10" s="6">
        <f>ROUND(100*('Table 20a'!O10/SUM('Table 20a'!$L10:$P10)),3)</f>
        <v>69.412000000000006</v>
      </c>
      <c r="P10" s="6">
        <f>ROUND(100*('Table 20a'!P10/SUM('Table 20a'!$L10:$P10)),3)</f>
        <v>6.0880000000000001</v>
      </c>
    </row>
    <row r="11" spans="1:16" x14ac:dyDescent="0.25">
      <c r="A11" t="s">
        <v>57</v>
      </c>
      <c r="B11" s="6">
        <f>ROUND(100*('Table 20a'!B11/SUM('Table 20a'!$B11:$F11)),3)</f>
        <v>10.648</v>
      </c>
      <c r="C11" s="6">
        <f>ROUND(100*('Table 20a'!C11/SUM('Table 20a'!$B11:$F11)),3)</f>
        <v>3.101</v>
      </c>
      <c r="D11" s="6">
        <f>ROUND(100*('Table 20a'!D11/SUM('Table 20a'!$B11:$F11)),3)</f>
        <v>7.66</v>
      </c>
      <c r="E11" s="6">
        <f>ROUND(100*('Table 20a'!E11/SUM('Table 20a'!$B11:$F11)),3)</f>
        <v>76.491</v>
      </c>
      <c r="F11" s="21">
        <f>ROUND(100*('Table 20a'!F11/SUM('Table 20a'!$B11:$F11)),3)</f>
        <v>2.0990000000000002</v>
      </c>
      <c r="G11" s="6">
        <f>ROUND(100*('Table 20a'!G11/SUM('Table 20a'!$G11:$K11)),3)</f>
        <v>20.771999999999998</v>
      </c>
      <c r="H11" s="6">
        <f>ROUND(100*('Table 20a'!H11/SUM('Table 20a'!$G11:$K11)),3)</f>
        <v>4.1280000000000001</v>
      </c>
      <c r="I11" s="6">
        <f>ROUND(100*('Table 20a'!I11/SUM('Table 20a'!$G11:$K11)),3)</f>
        <v>5.3630000000000004</v>
      </c>
      <c r="J11" s="6">
        <f>ROUND(100*('Table 20a'!J11/SUM('Table 20a'!$G11:$K11)),3)</f>
        <v>63.284999999999997</v>
      </c>
      <c r="K11" s="21">
        <f>ROUND(100*('Table 20a'!K11/SUM('Table 20a'!$G11:$K11)),3)</f>
        <v>6.452</v>
      </c>
      <c r="L11" s="6">
        <f>ROUND(100*('Table 20a'!L11/SUM('Table 20a'!$L11:$P11)),3)</f>
        <v>15.581</v>
      </c>
      <c r="M11" s="6">
        <f>ROUND(100*('Table 20a'!M11/SUM('Table 20a'!$L11:$P11)),3)</f>
        <v>5.4089999999999998</v>
      </c>
      <c r="N11" s="6">
        <f>ROUND(100*('Table 20a'!N11/SUM('Table 20a'!$L11:$P11)),3)</f>
        <v>5.1109999999999998</v>
      </c>
      <c r="O11" s="6">
        <f>ROUND(100*('Table 20a'!O11/SUM('Table 20a'!$L11:$P11)),3)</f>
        <v>67.471000000000004</v>
      </c>
      <c r="P11" s="6">
        <f>ROUND(100*('Table 20a'!P11/SUM('Table 20a'!$L11:$P11)),3)</f>
        <v>6.4279999999999999</v>
      </c>
    </row>
    <row r="12" spans="1:16" x14ac:dyDescent="0.25">
      <c r="A12" t="s">
        <v>50</v>
      </c>
      <c r="B12" s="6">
        <f>ROUND(100*('Table 20a'!B12/SUM('Table 20a'!$B12:$F12)),3)</f>
        <v>5.923</v>
      </c>
      <c r="C12" s="6">
        <f>ROUND(100*('Table 20a'!C12/SUM('Table 20a'!$B12:$F12)),3)</f>
        <v>6.2590000000000003</v>
      </c>
      <c r="D12" s="6">
        <f>ROUND(100*('Table 20a'!D12/SUM('Table 20a'!$B12:$F12)),3)</f>
        <v>14.016999999999999</v>
      </c>
      <c r="E12" s="6">
        <f>ROUND(100*('Table 20a'!E12/SUM('Table 20a'!$B12:$F12)),3)</f>
        <v>69.805999999999997</v>
      </c>
      <c r="F12" s="21">
        <f>ROUND(100*('Table 20a'!F12/SUM('Table 20a'!$B12:$F12)),3)</f>
        <v>3.9950000000000001</v>
      </c>
      <c r="G12" s="6">
        <f>ROUND(100*('Table 20a'!G12/SUM('Table 20a'!$G12:$K12)),3)</f>
        <v>7.2370000000000001</v>
      </c>
      <c r="H12" s="6">
        <f>ROUND(100*('Table 20a'!H12/SUM('Table 20a'!$G12:$K12)),3)</f>
        <v>8.1720000000000006</v>
      </c>
      <c r="I12" s="6">
        <f>ROUND(100*('Table 20a'!I12/SUM('Table 20a'!$G12:$K12)),3)</f>
        <v>5.4329999999999998</v>
      </c>
      <c r="J12" s="6">
        <f>ROUND(100*('Table 20a'!J12/SUM('Table 20a'!$G12:$K12)),3)</f>
        <v>70.786000000000001</v>
      </c>
      <c r="K12" s="21">
        <f>ROUND(100*('Table 20a'!K12/SUM('Table 20a'!$G12:$K12)),3)</f>
        <v>8.3719999999999999</v>
      </c>
      <c r="L12" s="6">
        <f>ROUND(100*('Table 20a'!L12/SUM('Table 20a'!$L12:$P12)),3)</f>
        <v>3.1949999999999998</v>
      </c>
      <c r="M12" s="6">
        <f>ROUND(100*('Table 20a'!M12/SUM('Table 20a'!$L12:$P12)),3)</f>
        <v>8.2840000000000007</v>
      </c>
      <c r="N12" s="6">
        <f>ROUND(100*('Table 20a'!N12/SUM('Table 20a'!$L12:$P12)),3)</f>
        <v>6.2370000000000001</v>
      </c>
      <c r="O12" s="6">
        <f>ROUND(100*('Table 20a'!O12/SUM('Table 20a'!$L12:$P12)),3)</f>
        <v>72.936000000000007</v>
      </c>
      <c r="P12" s="6">
        <f>ROUND(100*('Table 20a'!P12/SUM('Table 20a'!$L12:$P12)),3)</f>
        <v>9.3490000000000002</v>
      </c>
    </row>
    <row r="13" spans="1:16" x14ac:dyDescent="0.25">
      <c r="A13" s="2" t="s">
        <v>19</v>
      </c>
      <c r="B13" s="6">
        <f>ROUND(100*('Table 20a'!B13/SUM('Table 20a'!$B13:$F13)),3)</f>
        <v>7.9720000000000004</v>
      </c>
      <c r="C13" s="6">
        <f>ROUND(100*('Table 20a'!C13/SUM('Table 20a'!$B13:$F13)),3)</f>
        <v>4.6920000000000002</v>
      </c>
      <c r="D13" s="6">
        <f>ROUND(100*('Table 20a'!D13/SUM('Table 20a'!$B13:$F13)),3)</f>
        <v>5.1390000000000002</v>
      </c>
      <c r="E13" s="6">
        <f>ROUND(100*('Table 20a'!E13/SUM('Table 20a'!$B13:$F13)),3)</f>
        <v>78.614999999999995</v>
      </c>
      <c r="F13" s="21">
        <f>ROUND(100*('Table 20a'!F13/SUM('Table 20a'!$B13:$F13)),3)</f>
        <v>3.5819999999999999</v>
      </c>
      <c r="G13" s="6">
        <f>ROUND(100*('Table 20a'!G13/SUM('Table 20a'!$G13:$K13)),3)</f>
        <v>10.71</v>
      </c>
      <c r="H13" s="6">
        <f>ROUND(100*('Table 20a'!H13/SUM('Table 20a'!$G13:$K13)),3)</f>
        <v>6.36</v>
      </c>
      <c r="I13" s="6">
        <f>ROUND(100*('Table 20a'!I13/SUM('Table 20a'!$G13:$K13)),3)</f>
        <v>4.9950000000000001</v>
      </c>
      <c r="J13" s="6">
        <f>ROUND(100*('Table 20a'!J13/SUM('Table 20a'!$G13:$K13)),3)</f>
        <v>67</v>
      </c>
      <c r="K13" s="21">
        <f>ROUND(100*('Table 20a'!K13/SUM('Table 20a'!$G13:$K13)),3)</f>
        <v>10.935</v>
      </c>
      <c r="L13" s="6">
        <f>ROUND(100*('Table 20a'!L13/SUM('Table 20a'!$L13:$P13)),3)</f>
        <v>7.359</v>
      </c>
      <c r="M13" s="6">
        <f>ROUND(100*('Table 20a'!M13/SUM('Table 20a'!$L13:$P13)),3)</f>
        <v>6.2149999999999999</v>
      </c>
      <c r="N13" s="6">
        <f>ROUND(100*('Table 20a'!N13/SUM('Table 20a'!$L13:$P13)),3)</f>
        <v>4.6369999999999996</v>
      </c>
      <c r="O13" s="6">
        <f>ROUND(100*('Table 20a'!O13/SUM('Table 20a'!$L13:$P13)),3)</f>
        <v>73.858000000000004</v>
      </c>
      <c r="P13" s="6">
        <f>ROUND(100*('Table 20a'!P13/SUM('Table 20a'!$L13:$P13)),3)</f>
        <v>7.9320000000000004</v>
      </c>
    </row>
    <row r="14" spans="1:16" x14ac:dyDescent="0.25">
      <c r="K14" s="8"/>
      <c r="P14" s="8"/>
    </row>
    <row r="15" spans="1:16" ht="30" customHeight="1" x14ac:dyDescent="0.25">
      <c r="A15" s="10"/>
      <c r="B15" s="36" t="s">
        <v>41</v>
      </c>
      <c r="C15" s="36"/>
      <c r="D15" s="36"/>
      <c r="E15" s="36"/>
      <c r="F15" s="36"/>
      <c r="G15" s="39"/>
      <c r="H15" s="39"/>
      <c r="I15" s="39"/>
      <c r="J15" s="39"/>
      <c r="K15" s="39"/>
      <c r="L15" s="36" t="s">
        <v>79</v>
      </c>
      <c r="M15" s="36"/>
      <c r="N15" s="36"/>
      <c r="O15" s="36"/>
      <c r="P15" s="36"/>
    </row>
    <row r="16" spans="1:16" x14ac:dyDescent="0.25">
      <c r="B16" s="17" t="s">
        <v>46</v>
      </c>
      <c r="C16" s="17" t="s">
        <v>47</v>
      </c>
      <c r="D16" s="17" t="s">
        <v>48</v>
      </c>
      <c r="E16" s="17" t="s">
        <v>49</v>
      </c>
      <c r="F16" s="17" t="s">
        <v>50</v>
      </c>
      <c r="G16" s="26"/>
      <c r="H16" s="27"/>
      <c r="I16" s="27"/>
      <c r="J16" s="27"/>
      <c r="K16" s="28"/>
      <c r="L16" s="17" t="s">
        <v>46</v>
      </c>
      <c r="M16" s="17" t="s">
        <v>47</v>
      </c>
      <c r="N16" s="17" t="s">
        <v>48</v>
      </c>
      <c r="O16" s="17" t="s">
        <v>49</v>
      </c>
      <c r="P16" s="17" t="s">
        <v>50</v>
      </c>
    </row>
    <row r="17" spans="1:16" ht="15" customHeight="1" x14ac:dyDescent="0.25">
      <c r="A17" t="s">
        <v>53</v>
      </c>
      <c r="B17" s="6">
        <f>ROUND(100*('Table 20a'!B17/SUM('Table 20a'!$B17:$F17)),3)</f>
        <v>4.9980000000000002</v>
      </c>
      <c r="C17" s="6">
        <f>ROUND(100*('Table 20a'!C17/SUM('Table 20a'!$B17:$F17)),3)</f>
        <v>6.7859999999999996</v>
      </c>
      <c r="D17" s="6">
        <f>ROUND(100*('Table 20a'!D17/SUM('Table 20a'!$B17:$F17)),3)</f>
        <v>4.4649999999999999</v>
      </c>
      <c r="E17" s="6">
        <f>ROUND(100*('Table 20a'!E17/SUM('Table 20a'!$B17:$F17)),3)</f>
        <v>72.477000000000004</v>
      </c>
      <c r="F17" s="20">
        <f>ROUND(100*('Table 20a'!F17/SUM('Table 20a'!$B17:$F17)),3)</f>
        <v>11.273</v>
      </c>
      <c r="G17" s="6"/>
      <c r="H17" s="6"/>
      <c r="I17" s="6"/>
      <c r="J17" s="6"/>
      <c r="K17" s="21"/>
      <c r="L17" s="6">
        <f>ROUND(100*('Table 20a'!L17/SUM('Table 20a'!$L17:$P17)),3)</f>
        <v>7.3630000000000004</v>
      </c>
      <c r="M17" s="6">
        <f>ROUND(100*('Table 20a'!M17/SUM('Table 20a'!$L17:$P17)),3)</f>
        <v>5.5789999999999997</v>
      </c>
      <c r="N17" s="6">
        <f>ROUND(100*('Table 20a'!N17/SUM('Table 20a'!$L17:$P17)),3)</f>
        <v>4.3129999999999997</v>
      </c>
      <c r="O17" s="6">
        <f>ROUND(100*('Table 20a'!O17/SUM('Table 20a'!$L17:$P17)),3)</f>
        <v>71.242000000000004</v>
      </c>
      <c r="P17" s="6">
        <f>ROUND(100*('Table 20a'!P17/SUM('Table 20a'!$L17:$P17)),3)</f>
        <v>11.503</v>
      </c>
    </row>
    <row r="18" spans="1:16" x14ac:dyDescent="0.25">
      <c r="A18" t="s">
        <v>58</v>
      </c>
      <c r="B18" s="6">
        <f>ROUND(100*('Table 20a'!B18/SUM('Table 20a'!$B18:$F18)),3)</f>
        <v>3.2629999999999999</v>
      </c>
      <c r="C18" s="6">
        <f>ROUND(100*('Table 20a'!C18/SUM('Table 20a'!$B18:$F18)),3)</f>
        <v>7.2670000000000003</v>
      </c>
      <c r="D18" s="6">
        <f>ROUND(100*('Table 20a'!D18/SUM('Table 20a'!$B18:$F18)),3)</f>
        <v>5.0250000000000004</v>
      </c>
      <c r="E18" s="6">
        <f>ROUND(100*('Table 20a'!E18/SUM('Table 20a'!$B18:$F18)),3)</f>
        <v>72.364999999999995</v>
      </c>
      <c r="F18" s="21">
        <f>ROUND(100*('Table 20a'!F18/SUM('Table 20a'!$B18:$F18)),3)</f>
        <v>12.08</v>
      </c>
      <c r="G18" s="6"/>
      <c r="H18" s="6"/>
      <c r="I18" s="6"/>
      <c r="J18" s="6"/>
      <c r="K18" s="21"/>
      <c r="L18" s="6">
        <f>ROUND(100*('Table 20a'!L18/SUM('Table 20a'!$L18:$P18)),3)</f>
        <v>3.3380000000000001</v>
      </c>
      <c r="M18" s="6">
        <f>ROUND(100*('Table 20a'!M18/SUM('Table 20a'!$L18:$P18)),3)</f>
        <v>7.1079999999999997</v>
      </c>
      <c r="N18" s="6">
        <f>ROUND(100*('Table 20a'!N18/SUM('Table 20a'!$L18:$P18)),3)</f>
        <v>4.835</v>
      </c>
      <c r="O18" s="6">
        <f>ROUND(100*('Table 20a'!O18/SUM('Table 20a'!$L18:$P18)),3)</f>
        <v>73.867999999999995</v>
      </c>
      <c r="P18" s="6">
        <f>ROUND(100*('Table 20a'!P18/SUM('Table 20a'!$L18:$P18)),3)</f>
        <v>10.851000000000001</v>
      </c>
    </row>
    <row r="19" spans="1:16" x14ac:dyDescent="0.25">
      <c r="A19" t="s">
        <v>54</v>
      </c>
      <c r="B19" s="6">
        <f>ROUND(100*('Table 20a'!B19/SUM('Table 20a'!$B19:$F19)),3)</f>
        <v>2.2719999999999998</v>
      </c>
      <c r="C19" s="6">
        <f>ROUND(100*('Table 20a'!C19/SUM('Table 20a'!$B19:$F19)),3)</f>
        <v>7.31</v>
      </c>
      <c r="D19" s="6">
        <f>ROUND(100*('Table 20a'!D19/SUM('Table 20a'!$B19:$F19)),3)</f>
        <v>5.9059999999999997</v>
      </c>
      <c r="E19" s="6">
        <f>ROUND(100*('Table 20a'!E19/SUM('Table 20a'!$B19:$F19)),3)</f>
        <v>76.114999999999995</v>
      </c>
      <c r="F19" s="21">
        <f>ROUND(100*('Table 20a'!F19/SUM('Table 20a'!$B19:$F19)),3)</f>
        <v>8.3970000000000002</v>
      </c>
      <c r="G19" s="6"/>
      <c r="H19" s="6"/>
      <c r="I19" s="6"/>
      <c r="J19" s="6"/>
      <c r="K19" s="21"/>
      <c r="L19" s="6">
        <f>ROUND(100*('Table 20a'!L19/SUM('Table 20a'!$L19:$P19)),3)</f>
        <v>2.5630000000000002</v>
      </c>
      <c r="M19" s="6">
        <f>ROUND(100*('Table 20a'!M19/SUM('Table 20a'!$L19:$P19)),3)</f>
        <v>8.0619999999999994</v>
      </c>
      <c r="N19" s="6">
        <f>ROUND(100*('Table 20a'!N19/SUM('Table 20a'!$L19:$P19)),3)</f>
        <v>5.55</v>
      </c>
      <c r="O19" s="6">
        <f>ROUND(100*('Table 20a'!O19/SUM('Table 20a'!$L19:$P19)),3)</f>
        <v>76.188000000000002</v>
      </c>
      <c r="P19" s="6">
        <f>ROUND(100*('Table 20a'!P19/SUM('Table 20a'!$L19:$P19)),3)</f>
        <v>7.6369999999999996</v>
      </c>
    </row>
    <row r="20" spans="1:16" x14ac:dyDescent="0.25">
      <c r="A20" t="s">
        <v>55</v>
      </c>
      <c r="B20" s="6">
        <f>ROUND(100*('Table 20a'!B20/SUM('Table 20a'!$B20:$F20)),3)</f>
        <v>3.073</v>
      </c>
      <c r="C20" s="6">
        <f>ROUND(100*('Table 20a'!C20/SUM('Table 20a'!$B20:$F20)),3)</f>
        <v>8.4909999999999997</v>
      </c>
      <c r="D20" s="6">
        <f>ROUND(100*('Table 20a'!D20/SUM('Table 20a'!$B20:$F20)),3)</f>
        <v>5.5620000000000003</v>
      </c>
      <c r="E20" s="6">
        <f>ROUND(100*('Table 20a'!E20/SUM('Table 20a'!$B20:$F20)),3)</f>
        <v>74.972999999999999</v>
      </c>
      <c r="F20" s="21">
        <f>ROUND(100*('Table 20a'!F20/SUM('Table 20a'!$B20:$F20)),3)</f>
        <v>7.9</v>
      </c>
      <c r="G20" s="6"/>
      <c r="H20" s="6"/>
      <c r="I20" s="6"/>
      <c r="J20" s="6"/>
      <c r="K20" s="21"/>
      <c r="L20" s="6">
        <f>ROUND(100*('Table 20a'!L20/SUM('Table 20a'!$L20:$P20)),3)</f>
        <v>2.9239999999999999</v>
      </c>
      <c r="M20" s="6">
        <f>ROUND(100*('Table 20a'!M20/SUM('Table 20a'!$L20:$P20)),3)</f>
        <v>8.3930000000000007</v>
      </c>
      <c r="N20" s="6">
        <f>ROUND(100*('Table 20a'!N20/SUM('Table 20a'!$L20:$P20)),3)</f>
        <v>5.3419999999999996</v>
      </c>
      <c r="O20" s="6">
        <f>ROUND(100*('Table 20a'!O20/SUM('Table 20a'!$L20:$P20)),3)</f>
        <v>76.225999999999999</v>
      </c>
      <c r="P20" s="6">
        <f>ROUND(100*('Table 20a'!P20/SUM('Table 20a'!$L20:$P20)),3)</f>
        <v>7.1150000000000002</v>
      </c>
    </row>
    <row r="21" spans="1:16" x14ac:dyDescent="0.25">
      <c r="A21" t="s">
        <v>56</v>
      </c>
      <c r="B21" s="6">
        <f>ROUND(100*('Table 20a'!B21/SUM('Table 20a'!$B21:$F21)),3)</f>
        <v>3.968</v>
      </c>
      <c r="C21" s="6">
        <f>ROUND(100*('Table 20a'!C21/SUM('Table 20a'!$B21:$F21)),3)</f>
        <v>15.967000000000001</v>
      </c>
      <c r="D21" s="6">
        <f>ROUND(100*('Table 20a'!D21/SUM('Table 20a'!$B21:$F21)),3)</f>
        <v>8.9710000000000001</v>
      </c>
      <c r="E21" s="6">
        <f>ROUND(100*('Table 20a'!E21/SUM('Table 20a'!$B21:$F21)),3)</f>
        <v>62.122999999999998</v>
      </c>
      <c r="F21" s="21">
        <f>ROUND(100*('Table 20a'!F21/SUM('Table 20a'!$B21:$F21)),3)</f>
        <v>8.9710000000000001</v>
      </c>
      <c r="G21" s="6"/>
      <c r="H21" s="6"/>
      <c r="I21" s="6"/>
      <c r="J21" s="6"/>
      <c r="K21" s="21"/>
      <c r="L21" s="6">
        <f>ROUND(100*('Table 20a'!L21/SUM('Table 20a'!$L21:$P21)),3)</f>
        <v>3.911</v>
      </c>
      <c r="M21" s="6">
        <f>ROUND(100*('Table 20a'!M21/SUM('Table 20a'!$L21:$P21)),3)</f>
        <v>14.927</v>
      </c>
      <c r="N21" s="6">
        <f>ROUND(100*('Table 20a'!N21/SUM('Table 20a'!$L21:$P21)),3)</f>
        <v>8.9049999999999994</v>
      </c>
      <c r="O21" s="6">
        <f>ROUND(100*('Table 20a'!O21/SUM('Table 20a'!$L21:$P21)),3)</f>
        <v>64.046000000000006</v>
      </c>
      <c r="P21" s="6">
        <f>ROUND(100*('Table 20a'!P21/SUM('Table 20a'!$L21:$P21)),3)</f>
        <v>8.2100000000000009</v>
      </c>
    </row>
    <row r="22" spans="1:16" x14ac:dyDescent="0.25">
      <c r="A22" t="s">
        <v>57</v>
      </c>
      <c r="B22" s="6">
        <f>ROUND(100*('Table 20a'!B22/SUM('Table 20a'!$B22:$F22)),3)</f>
        <v>7.0919999999999996</v>
      </c>
      <c r="C22" s="6">
        <f>ROUND(100*('Table 20a'!C22/SUM('Table 20a'!$B22:$F22)),3)</f>
        <v>5.4359999999999999</v>
      </c>
      <c r="D22" s="6">
        <f>ROUND(100*('Table 20a'!D22/SUM('Table 20a'!$B22:$F22)),3)</f>
        <v>4.4089999999999998</v>
      </c>
      <c r="E22" s="6">
        <f>ROUND(100*('Table 20a'!E22/SUM('Table 20a'!$B22:$F22)),3)</f>
        <v>74.382999999999996</v>
      </c>
      <c r="F22" s="21">
        <f>ROUND(100*('Table 20a'!F22/SUM('Table 20a'!$B22:$F22)),3)</f>
        <v>8.68</v>
      </c>
      <c r="G22" s="6"/>
      <c r="H22" s="6"/>
      <c r="I22" s="6"/>
      <c r="J22" s="6"/>
      <c r="K22" s="21"/>
      <c r="L22" s="6">
        <f>ROUND(100*('Table 20a'!L22/SUM('Table 20a'!$L22:$P22)),3)</f>
        <v>11.319000000000001</v>
      </c>
      <c r="M22" s="6">
        <f>ROUND(100*('Table 20a'!M22/SUM('Table 20a'!$L22:$P22)),3)</f>
        <v>5.423</v>
      </c>
      <c r="N22" s="6">
        <f>ROUND(100*('Table 20a'!N22/SUM('Table 20a'!$L22:$P22)),3)</f>
        <v>4.7590000000000003</v>
      </c>
      <c r="O22" s="6">
        <f>ROUND(100*('Table 20a'!O22/SUM('Table 20a'!$L22:$P22)),3)</f>
        <v>70.941000000000003</v>
      </c>
      <c r="P22" s="6">
        <f>ROUND(100*('Table 20a'!P22/SUM('Table 20a'!$L22:$P22)),3)</f>
        <v>7.5579999999999998</v>
      </c>
    </row>
    <row r="23" spans="1:16" x14ac:dyDescent="0.25">
      <c r="A23" t="s">
        <v>50</v>
      </c>
      <c r="B23" s="6">
        <f>ROUND(100*('Table 20a'!B23/SUM('Table 20a'!$B23:$F23)),3)</f>
        <v>2.7879999999999998</v>
      </c>
      <c r="C23" s="6">
        <f>ROUND(100*('Table 20a'!C23/SUM('Table 20a'!$B23:$F23)),3)</f>
        <v>9.0459999999999994</v>
      </c>
      <c r="D23" s="6">
        <f>ROUND(100*('Table 20a'!D23/SUM('Table 20a'!$B23:$F23)),3)</f>
        <v>8.7850000000000001</v>
      </c>
      <c r="E23" s="6">
        <f>ROUND(100*('Table 20a'!E23/SUM('Table 20a'!$B23:$F23)),3)</f>
        <v>69.510000000000005</v>
      </c>
      <c r="F23" s="21">
        <f>ROUND(100*('Table 20a'!F23/SUM('Table 20a'!$B23:$F23)),3)</f>
        <v>9.8699999999999992</v>
      </c>
      <c r="G23" s="6"/>
      <c r="H23" s="6"/>
      <c r="I23" s="6"/>
      <c r="J23" s="6"/>
      <c r="K23" s="21"/>
      <c r="L23" s="6">
        <f>ROUND(100*('Table 20a'!L23/SUM('Table 20a'!$L23:$P23)),3)</f>
        <v>2.8889999999999998</v>
      </c>
      <c r="M23" s="6">
        <f>ROUND(100*('Table 20a'!M23/SUM('Table 20a'!$L23:$P23)),3)</f>
        <v>8.8569999999999993</v>
      </c>
      <c r="N23" s="6">
        <f>ROUND(100*('Table 20a'!N23/SUM('Table 20a'!$L23:$P23)),3)</f>
        <v>8.1519999999999992</v>
      </c>
      <c r="O23" s="6">
        <f>ROUND(100*('Table 20a'!O23/SUM('Table 20a'!$L23:$P23)),3)</f>
        <v>70.361999999999995</v>
      </c>
      <c r="P23" s="6">
        <f>ROUND(100*('Table 20a'!P23/SUM('Table 20a'!$L23:$P23)),3)</f>
        <v>9.7409999999999997</v>
      </c>
    </row>
    <row r="24" spans="1:16" x14ac:dyDescent="0.25">
      <c r="A24" s="2" t="s">
        <v>19</v>
      </c>
      <c r="B24" s="6">
        <f>ROUND(100*('Table 20a'!B24/SUM('Table 20a'!$B24:$F24)),3)</f>
        <v>3.694</v>
      </c>
      <c r="C24" s="6">
        <f>ROUND(100*('Table 20a'!C24/SUM('Table 20a'!$B24:$F24)),3)</f>
        <v>8.2759999999999998</v>
      </c>
      <c r="D24" s="6">
        <f>ROUND(100*('Table 20a'!D24/SUM('Table 20a'!$B24:$F24)),3)</f>
        <v>5.5350000000000001</v>
      </c>
      <c r="E24" s="6">
        <f>ROUND(100*('Table 20a'!E24/SUM('Table 20a'!$B24:$F24)),3)</f>
        <v>72.736999999999995</v>
      </c>
      <c r="F24" s="21">
        <f>ROUND(100*('Table 20a'!F24/SUM('Table 20a'!$B24:$F24)),3)</f>
        <v>9.7579999999999991</v>
      </c>
      <c r="G24" s="6"/>
      <c r="H24" s="6"/>
      <c r="I24" s="6"/>
      <c r="J24" s="6"/>
      <c r="K24" s="21"/>
      <c r="L24" s="6">
        <f>ROUND(100*('Table 20a'!L24/SUM('Table 20a'!$L24:$P24)),3)</f>
        <v>4.7</v>
      </c>
      <c r="M24" s="6">
        <f>ROUND(100*('Table 20a'!M24/SUM('Table 20a'!$L24:$P24)),3)</f>
        <v>7.71</v>
      </c>
      <c r="N24" s="6">
        <f>ROUND(100*('Table 20a'!N24/SUM('Table 20a'!$L24:$P24)),3)</f>
        <v>5.2880000000000003</v>
      </c>
      <c r="O24" s="6">
        <f>ROUND(100*('Table 20a'!O24/SUM('Table 20a'!$L24:$P24)),3)</f>
        <v>73.045000000000002</v>
      </c>
      <c r="P24" s="6">
        <f>ROUND(100*('Table 20a'!P24/SUM('Table 20a'!$L24:$P24)),3)</f>
        <v>9.2569999999999997</v>
      </c>
    </row>
    <row r="26" spans="1:16" x14ac:dyDescent="0.25">
      <c r="A26" s="1" t="s">
        <v>8</v>
      </c>
    </row>
    <row r="27" spans="1:16" ht="45" customHeight="1" x14ac:dyDescent="0.25">
      <c r="A27" s="35" t="s">
        <v>118</v>
      </c>
      <c r="B27" s="35"/>
      <c r="C27" s="35"/>
      <c r="D27" s="35"/>
      <c r="E27" s="35"/>
      <c r="F27" s="35"/>
      <c r="G27" s="35"/>
      <c r="H27" s="35"/>
      <c r="I27" s="35"/>
      <c r="J27" s="35"/>
      <c r="K27" s="35"/>
      <c r="L27" s="35"/>
      <c r="M27" s="35"/>
      <c r="N27" s="35"/>
      <c r="O27" s="35"/>
      <c r="P27" s="35"/>
    </row>
    <row r="29" spans="1:16" x14ac:dyDescent="0.25">
      <c r="A29" s="1" t="s">
        <v>9</v>
      </c>
    </row>
    <row r="30" spans="1:16" x14ac:dyDescent="0.25">
      <c r="A30" t="s">
        <v>10</v>
      </c>
    </row>
    <row r="31" spans="1:16" x14ac:dyDescent="0.25">
      <c r="A31" t="s">
        <v>60</v>
      </c>
    </row>
    <row r="32" spans="1:16" x14ac:dyDescent="0.25">
      <c r="A32" t="s">
        <v>22</v>
      </c>
    </row>
  </sheetData>
  <mergeCells count="7">
    <mergeCell ref="A27:P27"/>
    <mergeCell ref="B4:F4"/>
    <mergeCell ref="G4:K4"/>
    <mergeCell ref="L4:P4"/>
    <mergeCell ref="B15:F15"/>
    <mergeCell ref="G15:K15"/>
    <mergeCell ref="L15:P15"/>
  </mergeCells>
  <pageMargins left="0.51181102362204722" right="0.51181102362204722" top="0.55118110236220474" bottom="0.55118110236220474" header="0.31496062992125984" footer="0.31496062992125984"/>
  <pageSetup scale="94" fitToHeight="0" orientation="landscape" r:id="rId1"/>
  <headerFooter>
    <oddFooter>&amp;LAmerican Association of University Professors&amp;CThe Employment Status of Instructional Staff, Fall 2011&amp;RApril 2014, Page 52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A28" sqref="A28"/>
    </sheetView>
  </sheetViews>
  <sheetFormatPr defaultRowHeight="15" x14ac:dyDescent="0.25"/>
  <cols>
    <col min="1" max="1" width="31.28515625" customWidth="1"/>
    <col min="2" max="2" width="9.7109375" customWidth="1"/>
    <col min="3" max="3" width="9.28515625" customWidth="1"/>
    <col min="4" max="4" width="9.7109375" customWidth="1"/>
    <col min="5" max="5" width="9.28515625" customWidth="1"/>
    <col min="6" max="6" width="9.7109375" customWidth="1"/>
    <col min="7" max="7" width="9.28515625" customWidth="1"/>
    <col min="8" max="8" width="9.7109375" customWidth="1"/>
    <col min="9" max="9" width="9.28515625" customWidth="1"/>
    <col min="10" max="10" width="9.7109375" customWidth="1"/>
    <col min="11" max="11" width="9.28515625" customWidth="1"/>
  </cols>
  <sheetData>
    <row r="1" spans="1:11" x14ac:dyDescent="0.25">
      <c r="A1" t="s">
        <v>119</v>
      </c>
    </row>
    <row r="2" spans="1:11" x14ac:dyDescent="0.25">
      <c r="A2" s="1" t="s">
        <v>120</v>
      </c>
    </row>
    <row r="4" spans="1:11" ht="30" customHeight="1" x14ac:dyDescent="0.25">
      <c r="A4" s="9" t="s">
        <v>34</v>
      </c>
      <c r="B4" s="38" t="s">
        <v>46</v>
      </c>
      <c r="C4" s="38"/>
      <c r="D4" s="37" t="s">
        <v>81</v>
      </c>
      <c r="E4" s="37"/>
      <c r="F4" s="38" t="s">
        <v>82</v>
      </c>
      <c r="G4" s="38"/>
      <c r="H4" s="38" t="s">
        <v>49</v>
      </c>
      <c r="I4" s="38"/>
      <c r="J4" s="37" t="s">
        <v>83</v>
      </c>
      <c r="K4" s="37"/>
    </row>
    <row r="5" spans="1:11" x14ac:dyDescent="0.25">
      <c r="B5" s="12" t="s">
        <v>20</v>
      </c>
      <c r="C5" s="12" t="s">
        <v>21</v>
      </c>
      <c r="D5" s="12" t="s">
        <v>20</v>
      </c>
      <c r="E5" s="12" t="s">
        <v>21</v>
      </c>
      <c r="F5" s="12" t="s">
        <v>20</v>
      </c>
      <c r="G5" s="12" t="s">
        <v>21</v>
      </c>
      <c r="H5" s="12" t="s">
        <v>20</v>
      </c>
      <c r="I5" s="12" t="s">
        <v>21</v>
      </c>
      <c r="J5" s="12" t="s">
        <v>20</v>
      </c>
      <c r="K5" s="12" t="s">
        <v>21</v>
      </c>
    </row>
    <row r="6" spans="1:11" x14ac:dyDescent="0.25">
      <c r="A6" t="s">
        <v>1</v>
      </c>
      <c r="B6" s="4">
        <v>7062</v>
      </c>
      <c r="C6" s="6">
        <f>ROUND(100*(B6/B$11),3)</f>
        <v>14.487</v>
      </c>
      <c r="D6" s="4">
        <v>6681</v>
      </c>
      <c r="E6" s="6">
        <f>ROUND(100*(D6/D$11),3)</f>
        <v>9.4930000000000003</v>
      </c>
      <c r="F6" s="4">
        <v>7070</v>
      </c>
      <c r="G6" s="6">
        <f>ROUND(100*(F6/F$11),3)</f>
        <v>15.016999999999999</v>
      </c>
      <c r="H6" s="4">
        <v>87565</v>
      </c>
      <c r="I6" s="6">
        <f>ROUND(100*(H6/H$11),3)</f>
        <v>14.196999999999999</v>
      </c>
      <c r="J6" s="4">
        <v>555</v>
      </c>
      <c r="K6" s="6">
        <f>ROUND(100*(J6/J$11),3)</f>
        <v>12.823</v>
      </c>
    </row>
    <row r="7" spans="1:11" x14ac:dyDescent="0.25">
      <c r="A7" t="s">
        <v>2</v>
      </c>
      <c r="B7" s="4">
        <v>5799</v>
      </c>
      <c r="C7" s="6">
        <f t="shared" ref="C7:E10" si="0">ROUND(100*(B7/B$11),3)</f>
        <v>11.896000000000001</v>
      </c>
      <c r="D7" s="4">
        <v>4716</v>
      </c>
      <c r="E7" s="6">
        <f t="shared" si="0"/>
        <v>6.7009999999999996</v>
      </c>
      <c r="F7" s="4">
        <v>3172</v>
      </c>
      <c r="G7" s="6">
        <f t="shared" ref="G7:G10" si="1">ROUND(100*(F7/F$11),3)</f>
        <v>6.7370000000000001</v>
      </c>
      <c r="H7" s="4">
        <v>41692</v>
      </c>
      <c r="I7" s="6">
        <f t="shared" ref="I7:I10" si="2">ROUND(100*(H7/H$11),3)</f>
        <v>6.7590000000000003</v>
      </c>
      <c r="J7" s="4">
        <v>315</v>
      </c>
      <c r="K7" s="6">
        <f t="shared" ref="K7:K10" si="3">ROUND(100*(J7/J$11),3)</f>
        <v>7.2779999999999996</v>
      </c>
    </row>
    <row r="8" spans="1:11" x14ac:dyDescent="0.25">
      <c r="A8" t="s">
        <v>3</v>
      </c>
      <c r="B8" s="4">
        <v>9757</v>
      </c>
      <c r="C8" s="6">
        <f t="shared" si="0"/>
        <v>20.015999999999998</v>
      </c>
      <c r="D8" s="4">
        <v>11074</v>
      </c>
      <c r="E8" s="6">
        <f t="shared" si="0"/>
        <v>15.736000000000001</v>
      </c>
      <c r="F8" s="4">
        <v>7078</v>
      </c>
      <c r="G8" s="6">
        <f t="shared" si="1"/>
        <v>15.034000000000001</v>
      </c>
      <c r="H8" s="4">
        <v>109693</v>
      </c>
      <c r="I8" s="6">
        <f t="shared" si="2"/>
        <v>17.783999999999999</v>
      </c>
      <c r="J8" s="4">
        <v>829</v>
      </c>
      <c r="K8" s="6">
        <f t="shared" si="3"/>
        <v>19.154</v>
      </c>
    </row>
    <row r="9" spans="1:11" x14ac:dyDescent="0.25">
      <c r="A9" t="s">
        <v>4</v>
      </c>
      <c r="B9" s="4">
        <v>14736</v>
      </c>
      <c r="C9" s="6">
        <f t="shared" si="0"/>
        <v>30.23</v>
      </c>
      <c r="D9" s="4">
        <v>39511</v>
      </c>
      <c r="E9" s="6">
        <f t="shared" si="0"/>
        <v>56.143999999999998</v>
      </c>
      <c r="F9" s="4">
        <v>22042</v>
      </c>
      <c r="G9" s="6">
        <f t="shared" si="1"/>
        <v>46.817</v>
      </c>
      <c r="H9" s="4">
        <v>289049</v>
      </c>
      <c r="I9" s="6">
        <f t="shared" si="2"/>
        <v>46.862000000000002</v>
      </c>
      <c r="J9" s="4">
        <v>1964</v>
      </c>
      <c r="K9" s="6">
        <f t="shared" si="3"/>
        <v>45.378999999999998</v>
      </c>
    </row>
    <row r="10" spans="1:11" x14ac:dyDescent="0.25">
      <c r="A10" t="s">
        <v>5</v>
      </c>
      <c r="B10" s="4">
        <v>11393</v>
      </c>
      <c r="C10" s="6">
        <f t="shared" si="0"/>
        <v>23.372</v>
      </c>
      <c r="D10" s="4">
        <v>8393</v>
      </c>
      <c r="E10" s="6">
        <f t="shared" si="0"/>
        <v>11.926</v>
      </c>
      <c r="F10" s="4">
        <v>7719</v>
      </c>
      <c r="G10" s="6">
        <f t="shared" si="1"/>
        <v>16.395</v>
      </c>
      <c r="H10" s="4">
        <v>88806</v>
      </c>
      <c r="I10" s="6">
        <f t="shared" si="2"/>
        <v>14.398</v>
      </c>
      <c r="J10" s="4">
        <v>665</v>
      </c>
      <c r="K10" s="6">
        <f t="shared" si="3"/>
        <v>15.365</v>
      </c>
    </row>
    <row r="11" spans="1:11" x14ac:dyDescent="0.25">
      <c r="A11" s="2" t="s">
        <v>6</v>
      </c>
      <c r="B11" s="5">
        <f>SUM(B6:B10)</f>
        <v>48747</v>
      </c>
      <c r="C11" s="7">
        <f t="shared" ref="C11:K11" si="4">SUM(C6:C10)</f>
        <v>100.001</v>
      </c>
      <c r="D11" s="5">
        <f t="shared" si="4"/>
        <v>70375</v>
      </c>
      <c r="E11" s="7">
        <f t="shared" si="4"/>
        <v>100</v>
      </c>
      <c r="F11" s="5">
        <f t="shared" si="4"/>
        <v>47081</v>
      </c>
      <c r="G11" s="7">
        <f t="shared" si="4"/>
        <v>99.999999999999986</v>
      </c>
      <c r="H11" s="5">
        <f t="shared" si="4"/>
        <v>616805</v>
      </c>
      <c r="I11" s="7">
        <f t="shared" si="4"/>
        <v>100</v>
      </c>
      <c r="J11" s="5">
        <f t="shared" si="4"/>
        <v>4328</v>
      </c>
      <c r="K11" s="7">
        <f t="shared" si="4"/>
        <v>99.998999999999981</v>
      </c>
    </row>
    <row r="12" spans="1:11" x14ac:dyDescent="0.25">
      <c r="C12" s="8"/>
      <c r="E12" s="8"/>
      <c r="G12" s="8"/>
      <c r="I12" s="8"/>
      <c r="K12" s="8"/>
    </row>
    <row r="13" spans="1:11" x14ac:dyDescent="0.25">
      <c r="A13" t="s">
        <v>7</v>
      </c>
      <c r="B13" s="4">
        <f>SUM(B8:B10)</f>
        <v>35886</v>
      </c>
      <c r="C13" s="6">
        <f>100*(B13/B$11)</f>
        <v>73.61683795925903</v>
      </c>
      <c r="D13" s="4">
        <f t="shared" ref="D13" si="5">SUM(D8:D10)</f>
        <v>58978</v>
      </c>
      <c r="E13" s="6">
        <f t="shared" ref="E13" si="6">100*(D13/D$11)</f>
        <v>83.805328596802838</v>
      </c>
      <c r="F13" s="4">
        <f t="shared" ref="F13" si="7">SUM(F8:F10)</f>
        <v>36839</v>
      </c>
      <c r="G13" s="6">
        <f t="shared" ref="G13" si="8">100*(F13/F$11)</f>
        <v>78.246001571759308</v>
      </c>
      <c r="H13" s="4">
        <f t="shared" ref="H13:J13" si="9">SUM(H8:H10)</f>
        <v>487548</v>
      </c>
      <c r="I13" s="6">
        <f t="shared" ref="I13" si="10">100*(H13/H$11)</f>
        <v>79.044106322095303</v>
      </c>
      <c r="J13" s="4">
        <f t="shared" si="9"/>
        <v>3458</v>
      </c>
      <c r="K13" s="6">
        <f t="shared" ref="K13" si="11">100*(J13/J$11)</f>
        <v>79.89833641404806</v>
      </c>
    </row>
    <row r="15" spans="1:11" ht="30" customHeight="1" x14ac:dyDescent="0.25">
      <c r="B15" s="36" t="s">
        <v>84</v>
      </c>
      <c r="C15" s="36"/>
      <c r="D15" s="36" t="s">
        <v>85</v>
      </c>
      <c r="E15" s="36"/>
      <c r="F15" s="36" t="s">
        <v>88</v>
      </c>
      <c r="G15" s="36"/>
      <c r="H15" s="36" t="s">
        <v>89</v>
      </c>
      <c r="I15" s="36"/>
      <c r="J15" s="36" t="s">
        <v>86</v>
      </c>
      <c r="K15" s="36"/>
    </row>
    <row r="16" spans="1:11" x14ac:dyDescent="0.25">
      <c r="B16" s="12" t="s">
        <v>20</v>
      </c>
      <c r="C16" s="12" t="s">
        <v>21</v>
      </c>
      <c r="D16" s="12" t="s">
        <v>20</v>
      </c>
      <c r="E16" s="12" t="s">
        <v>21</v>
      </c>
      <c r="F16" s="12" t="s">
        <v>20</v>
      </c>
      <c r="G16" s="12" t="s">
        <v>21</v>
      </c>
      <c r="H16" s="12" t="s">
        <v>20</v>
      </c>
      <c r="I16" s="12" t="s">
        <v>21</v>
      </c>
      <c r="J16" s="12" t="s">
        <v>20</v>
      </c>
      <c r="K16" s="12" t="s">
        <v>21</v>
      </c>
    </row>
    <row r="17" spans="1:11" x14ac:dyDescent="0.25">
      <c r="A17" t="s">
        <v>1</v>
      </c>
      <c r="B17" s="4">
        <v>265</v>
      </c>
      <c r="C17" s="6">
        <f>ROUND(100*(B17/B$22),3)</f>
        <v>12.286</v>
      </c>
      <c r="D17" s="4">
        <v>608</v>
      </c>
      <c r="E17" s="6">
        <f>ROUND(100*(D17/D$22),3)</f>
        <v>8.3010000000000002</v>
      </c>
      <c r="F17" s="4">
        <v>1613</v>
      </c>
      <c r="G17" s="6">
        <f>ROUND(100*(F17/F$22),3)</f>
        <v>3.5150000000000001</v>
      </c>
      <c r="H17" s="4">
        <v>896</v>
      </c>
      <c r="I17" s="6">
        <f>ROUND(100*(H17/H$22),3)</f>
        <v>1.7889999999999999</v>
      </c>
      <c r="J17" s="4">
        <f>SUM(B6,D6,F6,H6,J6,B17,D17,F17,H17)</f>
        <v>112315</v>
      </c>
      <c r="K17" s="6">
        <f>ROUND(100*(J17/J$22),3)</f>
        <v>12.58</v>
      </c>
    </row>
    <row r="18" spans="1:11" x14ac:dyDescent="0.25">
      <c r="A18" t="s">
        <v>2</v>
      </c>
      <c r="B18" s="4">
        <v>229</v>
      </c>
      <c r="C18" s="6">
        <f t="shared" ref="C18:E21" si="12">ROUND(100*(B18/B$22),3)</f>
        <v>10.617000000000001</v>
      </c>
      <c r="D18" s="4">
        <v>511</v>
      </c>
      <c r="E18" s="6">
        <f t="shared" si="12"/>
        <v>6.9770000000000003</v>
      </c>
      <c r="F18" s="4">
        <v>1723</v>
      </c>
      <c r="G18" s="6">
        <f t="shared" ref="G18:G21" si="13">ROUND(100*(F18/F$22),3)</f>
        <v>3.754</v>
      </c>
      <c r="H18" s="4">
        <v>3158</v>
      </c>
      <c r="I18" s="6">
        <f t="shared" ref="I18:I21" si="14">ROUND(100*(H18/H$22),3)</f>
        <v>6.3040000000000003</v>
      </c>
      <c r="J18" s="4">
        <f t="shared" ref="J18:J21" si="15">SUM(B7,D7,F7,H7,J7,B18,D18,F18,H18)</f>
        <v>61315</v>
      </c>
      <c r="K18" s="6">
        <f t="shared" ref="K18:K21" si="16">ROUND(100*(J18/J$22),3)</f>
        <v>6.8680000000000003</v>
      </c>
    </row>
    <row r="19" spans="1:11" x14ac:dyDescent="0.25">
      <c r="A19" t="s">
        <v>3</v>
      </c>
      <c r="B19" s="4">
        <v>355</v>
      </c>
      <c r="C19" s="6">
        <f t="shared" si="12"/>
        <v>16.457999999999998</v>
      </c>
      <c r="D19" s="4">
        <v>942</v>
      </c>
      <c r="E19" s="6">
        <f t="shared" si="12"/>
        <v>12.862</v>
      </c>
      <c r="F19" s="4">
        <v>3475</v>
      </c>
      <c r="G19" s="6">
        <f t="shared" si="13"/>
        <v>7.5720000000000001</v>
      </c>
      <c r="H19" s="4">
        <v>4341</v>
      </c>
      <c r="I19" s="6">
        <f t="shared" si="14"/>
        <v>8.6660000000000004</v>
      </c>
      <c r="J19" s="4">
        <f t="shared" si="15"/>
        <v>147544</v>
      </c>
      <c r="K19" s="6">
        <f t="shared" si="16"/>
        <v>16.526</v>
      </c>
    </row>
    <row r="20" spans="1:11" x14ac:dyDescent="0.25">
      <c r="A20" t="s">
        <v>4</v>
      </c>
      <c r="B20" s="4">
        <v>1036</v>
      </c>
      <c r="C20" s="6">
        <f t="shared" si="12"/>
        <v>48.03</v>
      </c>
      <c r="D20" s="4">
        <v>2917</v>
      </c>
      <c r="E20" s="6">
        <f t="shared" si="12"/>
        <v>39.828000000000003</v>
      </c>
      <c r="F20" s="4">
        <v>28026</v>
      </c>
      <c r="G20" s="6">
        <f t="shared" si="13"/>
        <v>61.067999999999998</v>
      </c>
      <c r="H20" s="4">
        <v>4288</v>
      </c>
      <c r="I20" s="6">
        <f t="shared" si="14"/>
        <v>8.56</v>
      </c>
      <c r="J20" s="4">
        <f t="shared" si="15"/>
        <v>403569</v>
      </c>
      <c r="K20" s="6">
        <f t="shared" si="16"/>
        <v>45.201999999999998</v>
      </c>
    </row>
    <row r="21" spans="1:11" x14ac:dyDescent="0.25">
      <c r="A21" t="s">
        <v>5</v>
      </c>
      <c r="B21" s="4">
        <v>272</v>
      </c>
      <c r="C21" s="6">
        <f t="shared" si="12"/>
        <v>12.61</v>
      </c>
      <c r="D21" s="4">
        <v>2346</v>
      </c>
      <c r="E21" s="6">
        <f t="shared" si="12"/>
        <v>32.031999999999996</v>
      </c>
      <c r="F21" s="4">
        <v>11056</v>
      </c>
      <c r="G21" s="6">
        <f t="shared" si="13"/>
        <v>24.091000000000001</v>
      </c>
      <c r="H21" s="4">
        <v>37412</v>
      </c>
      <c r="I21" s="6">
        <f t="shared" si="14"/>
        <v>74.682000000000002</v>
      </c>
      <c r="J21" s="4">
        <f t="shared" si="15"/>
        <v>168062</v>
      </c>
      <c r="K21" s="6">
        <f t="shared" si="16"/>
        <v>18.824000000000002</v>
      </c>
    </row>
    <row r="22" spans="1:11" x14ac:dyDescent="0.25">
      <c r="A22" s="2" t="s">
        <v>6</v>
      </c>
      <c r="B22" s="5">
        <f t="shared" ref="B22:F22" si="17">SUM(B17:B21)</f>
        <v>2157</v>
      </c>
      <c r="C22" s="7">
        <f t="shared" si="17"/>
        <v>100.00099999999999</v>
      </c>
      <c r="D22" s="5">
        <f t="shared" si="17"/>
        <v>7324</v>
      </c>
      <c r="E22" s="7">
        <f t="shared" ref="E22" si="18">SUM(E17:E21)</f>
        <v>100</v>
      </c>
      <c r="F22" s="5">
        <f t="shared" si="17"/>
        <v>45893</v>
      </c>
      <c r="G22" s="7">
        <f t="shared" ref="G22:K22" si="19">SUM(G17:G21)</f>
        <v>100</v>
      </c>
      <c r="H22" s="5">
        <f t="shared" si="19"/>
        <v>50095</v>
      </c>
      <c r="I22" s="7">
        <f t="shared" si="19"/>
        <v>100.001</v>
      </c>
      <c r="J22" s="5">
        <f t="shared" si="19"/>
        <v>892805</v>
      </c>
      <c r="K22" s="7">
        <f t="shared" si="19"/>
        <v>100</v>
      </c>
    </row>
    <row r="23" spans="1:11" x14ac:dyDescent="0.25">
      <c r="C23" s="8"/>
      <c r="E23" s="8"/>
      <c r="G23" s="8"/>
      <c r="I23" s="8"/>
      <c r="K23" s="8"/>
    </row>
    <row r="24" spans="1:11" x14ac:dyDescent="0.25">
      <c r="A24" t="s">
        <v>7</v>
      </c>
      <c r="B24" s="4">
        <f t="shared" ref="B24" si="20">SUM(B19:B21)</f>
        <v>1663</v>
      </c>
      <c r="C24" s="6">
        <f>100*(B24/B$22)</f>
        <v>77.097821047751509</v>
      </c>
      <c r="D24" s="4">
        <f t="shared" ref="D24" si="21">SUM(D19:D21)</f>
        <v>6205</v>
      </c>
      <c r="E24" s="6">
        <f>100*(D24/D$22)</f>
        <v>84.721463681048604</v>
      </c>
      <c r="F24" s="4">
        <f t="shared" ref="F24" si="22">SUM(F19:F21)</f>
        <v>42557</v>
      </c>
      <c r="G24" s="6">
        <f>100*(F24/F$22)</f>
        <v>92.730917569128195</v>
      </c>
      <c r="H24" s="4">
        <f t="shared" ref="H24:J24" si="23">SUM(H19:H21)</f>
        <v>46041</v>
      </c>
      <c r="I24" s="6">
        <f>100*(H24/H$22)</f>
        <v>91.907375985627311</v>
      </c>
      <c r="J24" s="4">
        <f t="shared" si="23"/>
        <v>719175</v>
      </c>
      <c r="K24" s="6">
        <f>100*(J24/J$22)</f>
        <v>80.552304254568469</v>
      </c>
    </row>
    <row r="26" spans="1:11" x14ac:dyDescent="0.25">
      <c r="A26" s="1" t="s">
        <v>8</v>
      </c>
    </row>
    <row r="27" spans="1:11" ht="15" customHeight="1" x14ac:dyDescent="0.25">
      <c r="A27" s="35" t="s">
        <v>134</v>
      </c>
      <c r="B27" s="35"/>
      <c r="C27" s="35"/>
      <c r="D27" s="35"/>
      <c r="E27" s="35"/>
      <c r="F27" s="35"/>
      <c r="G27" s="35"/>
      <c r="H27" s="35"/>
      <c r="I27" s="35"/>
      <c r="J27" s="35"/>
      <c r="K27" s="35"/>
    </row>
    <row r="29" spans="1:11" x14ac:dyDescent="0.25">
      <c r="A29" s="1" t="s">
        <v>9</v>
      </c>
    </row>
    <row r="30" spans="1:11" x14ac:dyDescent="0.25">
      <c r="A30" t="s">
        <v>10</v>
      </c>
    </row>
    <row r="31" spans="1:11" x14ac:dyDescent="0.25">
      <c r="A31" t="s">
        <v>60</v>
      </c>
    </row>
    <row r="32" spans="1:11" x14ac:dyDescent="0.25">
      <c r="A32" t="s">
        <v>22</v>
      </c>
    </row>
  </sheetData>
  <mergeCells count="11">
    <mergeCell ref="J4:K4"/>
    <mergeCell ref="B15:C15"/>
    <mergeCell ref="D15:E15"/>
    <mergeCell ref="F15:G15"/>
    <mergeCell ref="H15:I15"/>
    <mergeCell ref="J15:K15"/>
    <mergeCell ref="B4:C4"/>
    <mergeCell ref="D4:E4"/>
    <mergeCell ref="F4:G4"/>
    <mergeCell ref="H4:I4"/>
    <mergeCell ref="A27:K27"/>
  </mergeCells>
  <pageMargins left="0.51181102362204722" right="0.5118110236220472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54</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A28" sqref="A28"/>
    </sheetView>
  </sheetViews>
  <sheetFormatPr defaultRowHeight="15" x14ac:dyDescent="0.25"/>
  <cols>
    <col min="1" max="1" width="31.28515625" customWidth="1"/>
    <col min="2" max="2" width="9.7109375" customWidth="1"/>
    <col min="3" max="3" width="9.28515625" customWidth="1"/>
    <col min="4" max="4" width="9.7109375" customWidth="1"/>
    <col min="5" max="5" width="9.28515625" customWidth="1"/>
    <col min="6" max="6" width="9.7109375" customWidth="1"/>
    <col min="7" max="7" width="9.28515625" customWidth="1"/>
    <col min="8" max="8" width="9.7109375" customWidth="1"/>
    <col min="9" max="9" width="9.28515625" customWidth="1"/>
    <col min="10" max="10" width="9.7109375" customWidth="1"/>
    <col min="11" max="11" width="9.28515625" customWidth="1"/>
  </cols>
  <sheetData>
    <row r="1" spans="1:11" x14ac:dyDescent="0.25">
      <c r="A1" t="s">
        <v>121</v>
      </c>
    </row>
    <row r="2" spans="1:11" x14ac:dyDescent="0.25">
      <c r="A2" s="1" t="s">
        <v>120</v>
      </c>
    </row>
    <row r="4" spans="1:11" ht="30" customHeight="1" x14ac:dyDescent="0.25">
      <c r="A4" s="9" t="s">
        <v>38</v>
      </c>
      <c r="B4" s="38" t="s">
        <v>46</v>
      </c>
      <c r="C4" s="38"/>
      <c r="D4" s="37" t="s">
        <v>81</v>
      </c>
      <c r="E4" s="37"/>
      <c r="F4" s="38" t="s">
        <v>82</v>
      </c>
      <c r="G4" s="38"/>
      <c r="H4" s="38" t="s">
        <v>49</v>
      </c>
      <c r="I4" s="38"/>
      <c r="J4" s="37" t="s">
        <v>83</v>
      </c>
      <c r="K4" s="37"/>
    </row>
    <row r="5" spans="1:11" x14ac:dyDescent="0.25">
      <c r="B5" s="12" t="s">
        <v>20</v>
      </c>
      <c r="C5" s="12" t="s">
        <v>21</v>
      </c>
      <c r="D5" s="12" t="s">
        <v>20</v>
      </c>
      <c r="E5" s="12" t="s">
        <v>21</v>
      </c>
      <c r="F5" s="12" t="s">
        <v>20</v>
      </c>
      <c r="G5" s="12" t="s">
        <v>21</v>
      </c>
      <c r="H5" s="12" t="s">
        <v>20</v>
      </c>
      <c r="I5" s="12" t="s">
        <v>21</v>
      </c>
      <c r="J5" s="12" t="s">
        <v>20</v>
      </c>
      <c r="K5" s="12" t="s">
        <v>21</v>
      </c>
    </row>
    <row r="6" spans="1:11" x14ac:dyDescent="0.25">
      <c r="A6" t="s">
        <v>1</v>
      </c>
      <c r="B6" s="4">
        <v>17501</v>
      </c>
      <c r="C6" s="6">
        <f>ROUND(100*(B6/B$11),3)</f>
        <v>28.02</v>
      </c>
      <c r="D6" s="4">
        <v>7776</v>
      </c>
      <c r="E6" s="6">
        <f>ROUND(100*(D6/D$11),3)</f>
        <v>16.318999999999999</v>
      </c>
      <c r="F6" s="4">
        <v>8764</v>
      </c>
      <c r="G6" s="6">
        <f>ROUND(100*(F6/F$11),3)</f>
        <v>19.251999999999999</v>
      </c>
      <c r="H6" s="4">
        <v>154649</v>
      </c>
      <c r="I6" s="6">
        <f>ROUND(100*(H6/H$11),3)</f>
        <v>23.271999999999998</v>
      </c>
      <c r="J6" s="4">
        <v>695</v>
      </c>
      <c r="K6" s="6">
        <f>ROUND(100*(J6/J$11),3)</f>
        <v>17.765999999999998</v>
      </c>
    </row>
    <row r="7" spans="1:11" x14ac:dyDescent="0.25">
      <c r="A7" t="s">
        <v>2</v>
      </c>
      <c r="B7" s="4">
        <v>7931</v>
      </c>
      <c r="C7" s="6">
        <f t="shared" ref="C7:E10" si="0">ROUND(100*(B7/B$11),3)</f>
        <v>12.698</v>
      </c>
      <c r="D7" s="4">
        <v>3438</v>
      </c>
      <c r="E7" s="6">
        <f t="shared" si="0"/>
        <v>7.2149999999999999</v>
      </c>
      <c r="F7" s="4">
        <v>3232</v>
      </c>
      <c r="G7" s="6">
        <f t="shared" ref="G7:G10" si="1">ROUND(100*(F7/F$11),3)</f>
        <v>7.1</v>
      </c>
      <c r="H7" s="4">
        <v>44201</v>
      </c>
      <c r="I7" s="6">
        <f t="shared" ref="I7:I10" si="2">ROUND(100*(H7/H$11),3)</f>
        <v>6.6520000000000001</v>
      </c>
      <c r="J7" s="4">
        <v>253</v>
      </c>
      <c r="K7" s="6">
        <f t="shared" ref="K7:K10" si="3">ROUND(100*(J7/J$11),3)</f>
        <v>6.4669999999999996</v>
      </c>
    </row>
    <row r="8" spans="1:11" x14ac:dyDescent="0.25">
      <c r="A8" t="s">
        <v>3</v>
      </c>
      <c r="B8" s="4">
        <v>11639</v>
      </c>
      <c r="C8" s="6">
        <f t="shared" si="0"/>
        <v>18.634</v>
      </c>
      <c r="D8" s="4">
        <v>6996</v>
      </c>
      <c r="E8" s="6">
        <f t="shared" si="0"/>
        <v>14.682</v>
      </c>
      <c r="F8" s="4">
        <v>6404</v>
      </c>
      <c r="G8" s="6">
        <f t="shared" si="1"/>
        <v>14.068</v>
      </c>
      <c r="H8" s="4">
        <v>105047</v>
      </c>
      <c r="I8" s="6">
        <f t="shared" si="2"/>
        <v>15.808</v>
      </c>
      <c r="J8" s="4">
        <v>725</v>
      </c>
      <c r="K8" s="6">
        <f t="shared" si="3"/>
        <v>18.533000000000001</v>
      </c>
    </row>
    <row r="9" spans="1:11" x14ac:dyDescent="0.25">
      <c r="A9" t="s">
        <v>4</v>
      </c>
      <c r="B9" s="4">
        <v>13647</v>
      </c>
      <c r="C9" s="6">
        <f t="shared" si="0"/>
        <v>21.849</v>
      </c>
      <c r="D9" s="4">
        <v>24086</v>
      </c>
      <c r="E9" s="6">
        <f t="shared" si="0"/>
        <v>50.546999999999997</v>
      </c>
      <c r="F9" s="4">
        <v>20487</v>
      </c>
      <c r="G9" s="6">
        <f t="shared" si="1"/>
        <v>45.005000000000003</v>
      </c>
      <c r="H9" s="4">
        <v>269887</v>
      </c>
      <c r="I9" s="6">
        <f t="shared" si="2"/>
        <v>40.613999999999997</v>
      </c>
      <c r="J9" s="4">
        <v>1709</v>
      </c>
      <c r="K9" s="6">
        <f t="shared" si="3"/>
        <v>43.686</v>
      </c>
    </row>
    <row r="10" spans="1:11" x14ac:dyDescent="0.25">
      <c r="A10" t="s">
        <v>5</v>
      </c>
      <c r="B10" s="4">
        <v>11742</v>
      </c>
      <c r="C10" s="6">
        <f t="shared" si="0"/>
        <v>18.798999999999999</v>
      </c>
      <c r="D10" s="4">
        <v>5355</v>
      </c>
      <c r="E10" s="6">
        <f t="shared" si="0"/>
        <v>11.238</v>
      </c>
      <c r="F10" s="4">
        <v>6635</v>
      </c>
      <c r="G10" s="6">
        <f t="shared" si="1"/>
        <v>14.574999999999999</v>
      </c>
      <c r="H10" s="4">
        <v>90734</v>
      </c>
      <c r="I10" s="6">
        <f t="shared" si="2"/>
        <v>13.654</v>
      </c>
      <c r="J10" s="4">
        <v>530</v>
      </c>
      <c r="K10" s="6">
        <f t="shared" si="3"/>
        <v>13.548</v>
      </c>
    </row>
    <row r="11" spans="1:11" x14ac:dyDescent="0.25">
      <c r="A11" s="2" t="s">
        <v>6</v>
      </c>
      <c r="B11" s="5">
        <f>SUM(B6:B10)</f>
        <v>62460</v>
      </c>
      <c r="C11" s="7">
        <f t="shared" ref="C11:K11" si="4">SUM(C6:C10)</f>
        <v>100</v>
      </c>
      <c r="D11" s="5">
        <f t="shared" si="4"/>
        <v>47651</v>
      </c>
      <c r="E11" s="7">
        <f t="shared" si="4"/>
        <v>100.001</v>
      </c>
      <c r="F11" s="5">
        <f t="shared" si="4"/>
        <v>45522</v>
      </c>
      <c r="G11" s="7">
        <f t="shared" si="4"/>
        <v>100</v>
      </c>
      <c r="H11" s="5">
        <f t="shared" si="4"/>
        <v>664518</v>
      </c>
      <c r="I11" s="7">
        <f t="shared" si="4"/>
        <v>100</v>
      </c>
      <c r="J11" s="5">
        <f t="shared" si="4"/>
        <v>3912</v>
      </c>
      <c r="K11" s="7">
        <f t="shared" si="4"/>
        <v>100</v>
      </c>
    </row>
    <row r="12" spans="1:11" x14ac:dyDescent="0.25">
      <c r="C12" s="8"/>
      <c r="E12" s="8"/>
      <c r="G12" s="8"/>
      <c r="I12" s="8"/>
      <c r="K12" s="8"/>
    </row>
    <row r="13" spans="1:11" x14ac:dyDescent="0.25">
      <c r="A13" t="s">
        <v>7</v>
      </c>
      <c r="B13" s="4">
        <f>SUM(B8:B10)</f>
        <v>37028</v>
      </c>
      <c r="C13" s="6">
        <f>100*(B13/B$11)</f>
        <v>59.282740954210702</v>
      </c>
      <c r="D13" s="4">
        <f t="shared" ref="D13" si="5">SUM(D8:D10)</f>
        <v>36437</v>
      </c>
      <c r="E13" s="6">
        <f t="shared" ref="E13" si="6">100*(D13/D$11)</f>
        <v>76.466391051604376</v>
      </c>
      <c r="F13" s="4">
        <f t="shared" ref="F13" si="7">SUM(F8:F10)</f>
        <v>33526</v>
      </c>
      <c r="G13" s="6">
        <f t="shared" ref="G13" si="8">100*(F13/F$11)</f>
        <v>73.647906506743993</v>
      </c>
      <c r="H13" s="4">
        <f t="shared" ref="H13:J13" si="9">SUM(H8:H10)</f>
        <v>465668</v>
      </c>
      <c r="I13" s="6">
        <f t="shared" ref="I13" si="10">100*(H13/H$11)</f>
        <v>70.076055125670038</v>
      </c>
      <c r="J13" s="4">
        <f t="shared" si="9"/>
        <v>2964</v>
      </c>
      <c r="K13" s="6">
        <f t="shared" ref="K13" si="11">100*(J13/J$11)</f>
        <v>75.766871165644162</v>
      </c>
    </row>
    <row r="15" spans="1:11" ht="30" customHeight="1" x14ac:dyDescent="0.25">
      <c r="B15" s="36" t="s">
        <v>84</v>
      </c>
      <c r="C15" s="36"/>
      <c r="D15" s="36" t="s">
        <v>85</v>
      </c>
      <c r="E15" s="36"/>
      <c r="F15" s="36" t="s">
        <v>88</v>
      </c>
      <c r="G15" s="36"/>
      <c r="H15" s="36" t="s">
        <v>89</v>
      </c>
      <c r="I15" s="36"/>
      <c r="J15" s="36" t="s">
        <v>86</v>
      </c>
      <c r="K15" s="36"/>
    </row>
    <row r="16" spans="1:11" x14ac:dyDescent="0.25">
      <c r="B16" s="12" t="s">
        <v>20</v>
      </c>
      <c r="C16" s="12" t="s">
        <v>21</v>
      </c>
      <c r="D16" s="12" t="s">
        <v>20</v>
      </c>
      <c r="E16" s="12" t="s">
        <v>21</v>
      </c>
      <c r="F16" s="12" t="s">
        <v>20</v>
      </c>
      <c r="G16" s="12" t="s">
        <v>21</v>
      </c>
      <c r="H16" s="12" t="s">
        <v>20</v>
      </c>
      <c r="I16" s="12" t="s">
        <v>21</v>
      </c>
      <c r="J16" s="12" t="s">
        <v>20</v>
      </c>
      <c r="K16" s="12" t="s">
        <v>21</v>
      </c>
    </row>
    <row r="17" spans="1:12" x14ac:dyDescent="0.25">
      <c r="A17" t="s">
        <v>1</v>
      </c>
      <c r="B17" s="4">
        <v>311</v>
      </c>
      <c r="C17" s="6">
        <f>ROUND(100*(B17/B$22),3)</f>
        <v>17.393999999999998</v>
      </c>
      <c r="D17" s="4">
        <v>824</v>
      </c>
      <c r="E17" s="6">
        <f>ROUND(100*(D17/D$22),3)</f>
        <v>13.117000000000001</v>
      </c>
      <c r="F17" s="4">
        <v>2998</v>
      </c>
      <c r="G17" s="6">
        <f>ROUND(100*(F17/F$22),3)</f>
        <v>6.2249999999999996</v>
      </c>
      <c r="H17" s="4">
        <v>2270</v>
      </c>
      <c r="I17" s="6">
        <f>ROUND(100*(H17/H$22),3)</f>
        <v>2.8690000000000002</v>
      </c>
      <c r="J17" s="4">
        <f>SUM(B6,D6,F6,H6,J6,B17,D17,F17,H17)</f>
        <v>195788</v>
      </c>
      <c r="K17" s="6">
        <f>ROUND(100*(J17/J$22),3)</f>
        <v>20.407</v>
      </c>
      <c r="L17" s="4"/>
    </row>
    <row r="18" spans="1:12" x14ac:dyDescent="0.25">
      <c r="A18" t="s">
        <v>2</v>
      </c>
      <c r="B18" s="4">
        <v>126</v>
      </c>
      <c r="C18" s="6">
        <f t="shared" ref="C18:E21" si="12">ROUND(100*(B18/B$22),3)</f>
        <v>7.0469999999999997</v>
      </c>
      <c r="D18" s="4">
        <v>379</v>
      </c>
      <c r="E18" s="6">
        <f t="shared" si="12"/>
        <v>6.0330000000000004</v>
      </c>
      <c r="F18" s="4">
        <v>2145</v>
      </c>
      <c r="G18" s="6">
        <f t="shared" ref="G18:G21" si="13">ROUND(100*(F18/F$22),3)</f>
        <v>4.4539999999999997</v>
      </c>
      <c r="H18" s="4">
        <v>5179</v>
      </c>
      <c r="I18" s="6">
        <f t="shared" ref="I18:I21" si="14">ROUND(100*(H18/H$22),3)</f>
        <v>6.5449999999999999</v>
      </c>
      <c r="J18" s="4">
        <f t="shared" ref="J18:J21" si="15">SUM(B7,D7,F7,H7,J7,B18,D18,F18,H18)</f>
        <v>66884</v>
      </c>
      <c r="K18" s="6">
        <f t="shared" ref="K18:K21" si="16">ROUND(100*(J18/J$22),3)</f>
        <v>6.9710000000000001</v>
      </c>
      <c r="L18" s="4"/>
    </row>
    <row r="19" spans="1:12" x14ac:dyDescent="0.25">
      <c r="A19" t="s">
        <v>3</v>
      </c>
      <c r="B19" s="4">
        <v>287</v>
      </c>
      <c r="C19" s="6">
        <f t="shared" si="12"/>
        <v>16.050999999999998</v>
      </c>
      <c r="D19" s="4">
        <v>712</v>
      </c>
      <c r="E19" s="6">
        <f t="shared" si="12"/>
        <v>11.334</v>
      </c>
      <c r="F19" s="4">
        <v>3679</v>
      </c>
      <c r="G19" s="6">
        <f t="shared" si="13"/>
        <v>7.6390000000000002</v>
      </c>
      <c r="H19" s="4">
        <v>7716</v>
      </c>
      <c r="I19" s="6">
        <f t="shared" si="14"/>
        <v>9.7509999999999994</v>
      </c>
      <c r="J19" s="4">
        <f t="shared" si="15"/>
        <v>143205</v>
      </c>
      <c r="K19" s="6">
        <f t="shared" si="16"/>
        <v>14.926</v>
      </c>
      <c r="L19" s="4"/>
    </row>
    <row r="20" spans="1:12" x14ac:dyDescent="0.25">
      <c r="A20" t="s">
        <v>4</v>
      </c>
      <c r="B20" s="4">
        <v>787</v>
      </c>
      <c r="C20" s="6">
        <f t="shared" si="12"/>
        <v>44.015999999999998</v>
      </c>
      <c r="D20" s="4">
        <v>2390</v>
      </c>
      <c r="E20" s="6">
        <f t="shared" si="12"/>
        <v>38.045000000000002</v>
      </c>
      <c r="F20" s="4">
        <v>26952</v>
      </c>
      <c r="G20" s="6">
        <f t="shared" si="13"/>
        <v>55.966000000000001</v>
      </c>
      <c r="H20" s="4">
        <v>4916</v>
      </c>
      <c r="I20" s="6">
        <f t="shared" si="14"/>
        <v>6.2130000000000001</v>
      </c>
      <c r="J20" s="4">
        <f t="shared" si="15"/>
        <v>364861</v>
      </c>
      <c r="K20" s="6">
        <f t="shared" si="16"/>
        <v>38.029000000000003</v>
      </c>
      <c r="L20" s="4"/>
    </row>
    <row r="21" spans="1:12" x14ac:dyDescent="0.25">
      <c r="A21" t="s">
        <v>5</v>
      </c>
      <c r="B21" s="4">
        <v>277</v>
      </c>
      <c r="C21" s="6">
        <f t="shared" si="12"/>
        <v>15.492000000000001</v>
      </c>
      <c r="D21" s="4">
        <v>1977</v>
      </c>
      <c r="E21" s="6">
        <f t="shared" si="12"/>
        <v>31.471</v>
      </c>
      <c r="F21" s="4">
        <v>12384</v>
      </c>
      <c r="G21" s="6">
        <f t="shared" si="13"/>
        <v>25.715</v>
      </c>
      <c r="H21" s="4">
        <v>59047</v>
      </c>
      <c r="I21" s="6">
        <f t="shared" si="14"/>
        <v>74.622</v>
      </c>
      <c r="J21" s="4">
        <f t="shared" si="15"/>
        <v>188681</v>
      </c>
      <c r="K21" s="6">
        <f t="shared" si="16"/>
        <v>19.666</v>
      </c>
      <c r="L21" s="30"/>
    </row>
    <row r="22" spans="1:12" x14ac:dyDescent="0.25">
      <c r="A22" s="2" t="s">
        <v>6</v>
      </c>
      <c r="B22" s="5">
        <f t="shared" ref="B22:F22" si="17">SUM(B17:B21)</f>
        <v>1788</v>
      </c>
      <c r="C22" s="7">
        <f t="shared" si="17"/>
        <v>100</v>
      </c>
      <c r="D22" s="5">
        <f t="shared" si="17"/>
        <v>6282</v>
      </c>
      <c r="E22" s="7">
        <f t="shared" ref="E22" si="18">SUM(E17:E21)</f>
        <v>100</v>
      </c>
      <c r="F22" s="5">
        <f t="shared" si="17"/>
        <v>48158</v>
      </c>
      <c r="G22" s="7">
        <f t="shared" ref="G22:K22" si="19">SUM(G17:G21)</f>
        <v>99.998999999999995</v>
      </c>
      <c r="H22" s="5">
        <f t="shared" si="19"/>
        <v>79128</v>
      </c>
      <c r="I22" s="7">
        <f t="shared" si="19"/>
        <v>100</v>
      </c>
      <c r="J22" s="5">
        <f t="shared" si="19"/>
        <v>959419</v>
      </c>
      <c r="K22" s="7">
        <f t="shared" si="19"/>
        <v>99.998999999999995</v>
      </c>
      <c r="L22" s="30"/>
    </row>
    <row r="23" spans="1:12" x14ac:dyDescent="0.25">
      <c r="C23" s="8"/>
      <c r="E23" s="8"/>
      <c r="G23" s="8"/>
      <c r="I23" s="8"/>
      <c r="K23" s="8"/>
    </row>
    <row r="24" spans="1:12" x14ac:dyDescent="0.25">
      <c r="A24" t="s">
        <v>7</v>
      </c>
      <c r="B24" s="4">
        <f t="shared" ref="B24" si="20">SUM(B19:B21)</f>
        <v>1351</v>
      </c>
      <c r="C24" s="6">
        <f>100*(B24/B$22)</f>
        <v>75.559284116331099</v>
      </c>
      <c r="D24" s="4">
        <f t="shared" ref="D24" si="21">SUM(D19:D21)</f>
        <v>5079</v>
      </c>
      <c r="E24" s="6">
        <f>100*(D24/D$22)</f>
        <v>80.850047755491886</v>
      </c>
      <c r="F24" s="4">
        <f t="shared" ref="F24" si="22">SUM(F19:F21)</f>
        <v>43015</v>
      </c>
      <c r="G24" s="6">
        <f>100*(F24/F$22)</f>
        <v>89.320569791104276</v>
      </c>
      <c r="H24" s="4">
        <f t="shared" ref="H24:J24" si="23">SUM(H19:H21)</f>
        <v>71679</v>
      </c>
      <c r="I24" s="6">
        <f>100*(H24/H$22)</f>
        <v>90.586138914164394</v>
      </c>
      <c r="J24" s="4">
        <f t="shared" si="23"/>
        <v>696747</v>
      </c>
      <c r="K24" s="6">
        <f>100*(J24/J$22)</f>
        <v>72.621763796631086</v>
      </c>
    </row>
    <row r="26" spans="1:12" x14ac:dyDescent="0.25">
      <c r="A26" s="1" t="s">
        <v>8</v>
      </c>
    </row>
    <row r="27" spans="1:12" ht="15" customHeight="1" x14ac:dyDescent="0.25">
      <c r="A27" s="35" t="s">
        <v>134</v>
      </c>
      <c r="B27" s="35"/>
      <c r="C27" s="35"/>
      <c r="D27" s="35"/>
      <c r="E27" s="35"/>
      <c r="F27" s="35"/>
      <c r="G27" s="35"/>
      <c r="H27" s="35"/>
      <c r="I27" s="35"/>
      <c r="J27" s="35"/>
      <c r="K27" s="35"/>
    </row>
    <row r="29" spans="1:12" x14ac:dyDescent="0.25">
      <c r="A29" s="1" t="s">
        <v>9</v>
      </c>
    </row>
    <row r="30" spans="1:12" x14ac:dyDescent="0.25">
      <c r="A30" t="s">
        <v>10</v>
      </c>
    </row>
    <row r="31" spans="1:12" x14ac:dyDescent="0.25">
      <c r="A31" t="s">
        <v>60</v>
      </c>
    </row>
    <row r="32" spans="1:12" x14ac:dyDescent="0.25">
      <c r="A32" t="s">
        <v>22</v>
      </c>
    </row>
  </sheetData>
  <mergeCells count="11">
    <mergeCell ref="J4:K4"/>
    <mergeCell ref="B15:C15"/>
    <mergeCell ref="D15:E15"/>
    <mergeCell ref="F15:G15"/>
    <mergeCell ref="H15:I15"/>
    <mergeCell ref="J15:K15"/>
    <mergeCell ref="B4:C4"/>
    <mergeCell ref="D4:E4"/>
    <mergeCell ref="F4:G4"/>
    <mergeCell ref="H4:I4"/>
    <mergeCell ref="A27:K27"/>
  </mergeCells>
  <pageMargins left="0.51181102362204722" right="0.5118110236220472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55</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A28" sqref="A28"/>
    </sheetView>
  </sheetViews>
  <sheetFormatPr defaultRowHeight="15" x14ac:dyDescent="0.25"/>
  <cols>
    <col min="1" max="1" width="33.28515625" customWidth="1"/>
    <col min="2" max="11" width="9.28515625" customWidth="1"/>
  </cols>
  <sheetData>
    <row r="1" spans="1:12" x14ac:dyDescent="0.25">
      <c r="A1" t="s">
        <v>122</v>
      </c>
    </row>
    <row r="2" spans="1:12" x14ac:dyDescent="0.25">
      <c r="A2" s="1" t="s">
        <v>123</v>
      </c>
    </row>
    <row r="4" spans="1:12" ht="30" customHeight="1" x14ac:dyDescent="0.25">
      <c r="A4" s="9" t="s">
        <v>43</v>
      </c>
      <c r="B4" s="36" t="s">
        <v>37</v>
      </c>
      <c r="C4" s="36"/>
      <c r="D4" s="36" t="s">
        <v>39</v>
      </c>
      <c r="E4" s="36"/>
      <c r="F4" s="36" t="s">
        <v>40</v>
      </c>
      <c r="G4" s="36"/>
      <c r="H4" s="36" t="s">
        <v>41</v>
      </c>
      <c r="I4" s="36"/>
      <c r="J4" s="36" t="s">
        <v>42</v>
      </c>
      <c r="K4" s="36"/>
    </row>
    <row r="5" spans="1:12" x14ac:dyDescent="0.25">
      <c r="B5" s="12" t="s">
        <v>34</v>
      </c>
      <c r="C5" s="12" t="s">
        <v>38</v>
      </c>
      <c r="D5" s="12" t="s">
        <v>34</v>
      </c>
      <c r="E5" s="12" t="s">
        <v>38</v>
      </c>
      <c r="F5" s="12" t="s">
        <v>34</v>
      </c>
      <c r="G5" s="12" t="s">
        <v>38</v>
      </c>
      <c r="H5" s="12" t="s">
        <v>34</v>
      </c>
      <c r="I5" s="12" t="s">
        <v>38</v>
      </c>
      <c r="J5" s="12" t="s">
        <v>34</v>
      </c>
      <c r="K5" s="12" t="s">
        <v>38</v>
      </c>
    </row>
    <row r="6" spans="1:12" x14ac:dyDescent="0.25">
      <c r="A6" t="s">
        <v>124</v>
      </c>
      <c r="B6" s="18">
        <v>555</v>
      </c>
      <c r="C6" s="18">
        <v>695</v>
      </c>
      <c r="D6" s="18">
        <v>315</v>
      </c>
      <c r="E6" s="18">
        <v>253</v>
      </c>
      <c r="F6" s="18">
        <v>829</v>
      </c>
      <c r="G6" s="18">
        <v>725</v>
      </c>
      <c r="H6" s="18">
        <v>1964</v>
      </c>
      <c r="I6" s="18">
        <v>1709</v>
      </c>
      <c r="J6" s="18">
        <v>665</v>
      </c>
      <c r="K6" s="18">
        <v>530</v>
      </c>
    </row>
    <row r="7" spans="1:12" x14ac:dyDescent="0.25">
      <c r="A7" t="s">
        <v>125</v>
      </c>
      <c r="B7" s="18">
        <v>7062</v>
      </c>
      <c r="C7" s="18">
        <v>17501</v>
      </c>
      <c r="D7" s="18">
        <v>5799</v>
      </c>
      <c r="E7" s="18">
        <v>7931</v>
      </c>
      <c r="F7" s="18">
        <v>9757</v>
      </c>
      <c r="G7" s="18">
        <v>11639</v>
      </c>
      <c r="H7" s="18">
        <v>14736</v>
      </c>
      <c r="I7" s="18">
        <v>13647</v>
      </c>
      <c r="J7" s="18">
        <v>11393</v>
      </c>
      <c r="K7" s="18">
        <v>11742</v>
      </c>
    </row>
    <row r="8" spans="1:12" x14ac:dyDescent="0.25">
      <c r="A8" t="s">
        <v>126</v>
      </c>
      <c r="B8" s="18">
        <v>6681</v>
      </c>
      <c r="C8" s="18">
        <v>7776</v>
      </c>
      <c r="D8" s="18">
        <v>4716</v>
      </c>
      <c r="E8" s="18">
        <v>3438</v>
      </c>
      <c r="F8" s="18">
        <v>11074</v>
      </c>
      <c r="G8" s="18">
        <v>6996</v>
      </c>
      <c r="H8" s="18">
        <v>39511</v>
      </c>
      <c r="I8" s="18">
        <v>24086</v>
      </c>
      <c r="J8" s="18">
        <v>8393</v>
      </c>
      <c r="K8" s="18">
        <v>5355</v>
      </c>
    </row>
    <row r="9" spans="1:12" x14ac:dyDescent="0.25">
      <c r="A9" t="s">
        <v>127</v>
      </c>
      <c r="B9" s="18">
        <v>7070</v>
      </c>
      <c r="C9" s="18">
        <v>8764</v>
      </c>
      <c r="D9" s="18">
        <v>3172</v>
      </c>
      <c r="E9" s="18">
        <v>3232</v>
      </c>
      <c r="F9" s="18">
        <v>7078</v>
      </c>
      <c r="G9" s="18">
        <v>6404</v>
      </c>
      <c r="H9" s="18">
        <v>22042</v>
      </c>
      <c r="I9" s="18">
        <v>20487</v>
      </c>
      <c r="J9" s="18">
        <v>7719</v>
      </c>
      <c r="K9" s="18">
        <v>6635</v>
      </c>
    </row>
    <row r="10" spans="1:12" x14ac:dyDescent="0.25">
      <c r="A10" t="s">
        <v>132</v>
      </c>
      <c r="B10" s="18">
        <v>265</v>
      </c>
      <c r="C10" s="18">
        <v>311</v>
      </c>
      <c r="D10" s="18">
        <v>229</v>
      </c>
      <c r="E10" s="18">
        <v>126</v>
      </c>
      <c r="F10" s="18">
        <v>355</v>
      </c>
      <c r="G10" s="18">
        <v>287</v>
      </c>
      <c r="H10" s="18">
        <v>1036</v>
      </c>
      <c r="I10" s="18">
        <v>787</v>
      </c>
      <c r="J10" s="18">
        <v>272</v>
      </c>
      <c r="K10" s="18">
        <v>277</v>
      </c>
    </row>
    <row r="11" spans="1:12" x14ac:dyDescent="0.25">
      <c r="A11" t="s">
        <v>128</v>
      </c>
      <c r="B11" s="18">
        <v>87565</v>
      </c>
      <c r="C11" s="18">
        <v>154649</v>
      </c>
      <c r="D11" s="18">
        <v>41692</v>
      </c>
      <c r="E11" s="18">
        <v>44201</v>
      </c>
      <c r="F11" s="18">
        <v>109693</v>
      </c>
      <c r="G11" s="18">
        <v>105047</v>
      </c>
      <c r="H11" s="18">
        <v>289049</v>
      </c>
      <c r="I11" s="18">
        <v>269887</v>
      </c>
      <c r="J11" s="18">
        <v>88806</v>
      </c>
      <c r="K11" s="18">
        <v>90734</v>
      </c>
    </row>
    <row r="12" spans="1:12" x14ac:dyDescent="0.25">
      <c r="A12" t="s">
        <v>129</v>
      </c>
      <c r="B12" s="18">
        <v>608</v>
      </c>
      <c r="C12" s="18">
        <v>824</v>
      </c>
      <c r="D12" s="18">
        <v>511</v>
      </c>
      <c r="E12" s="18">
        <v>379</v>
      </c>
      <c r="F12" s="18">
        <v>942</v>
      </c>
      <c r="G12" s="18">
        <v>712</v>
      </c>
      <c r="H12" s="18">
        <v>2917</v>
      </c>
      <c r="I12" s="18">
        <v>2390</v>
      </c>
      <c r="J12" s="18">
        <v>2346</v>
      </c>
      <c r="K12" s="18">
        <v>1977</v>
      </c>
    </row>
    <row r="13" spans="1:12" x14ac:dyDescent="0.25">
      <c r="A13" t="s">
        <v>130</v>
      </c>
      <c r="B13" s="18">
        <v>1613</v>
      </c>
      <c r="C13" s="18">
        <v>2998</v>
      </c>
      <c r="D13" s="18">
        <v>1723</v>
      </c>
      <c r="E13" s="18">
        <v>2145</v>
      </c>
      <c r="F13" s="18">
        <v>3475</v>
      </c>
      <c r="G13" s="18">
        <v>3679</v>
      </c>
      <c r="H13" s="18">
        <v>28026</v>
      </c>
      <c r="I13" s="18">
        <v>26952</v>
      </c>
      <c r="J13" s="18">
        <v>11056</v>
      </c>
      <c r="K13" s="18">
        <v>12384</v>
      </c>
    </row>
    <row r="14" spans="1:12" x14ac:dyDescent="0.25">
      <c r="A14" t="s">
        <v>131</v>
      </c>
      <c r="B14" s="18">
        <v>896</v>
      </c>
      <c r="C14" s="18">
        <v>2270</v>
      </c>
      <c r="D14" s="18">
        <v>3158</v>
      </c>
      <c r="E14" s="18">
        <v>5179</v>
      </c>
      <c r="F14" s="18">
        <v>4341</v>
      </c>
      <c r="G14" s="18">
        <v>7716</v>
      </c>
      <c r="H14" s="18">
        <v>4288</v>
      </c>
      <c r="I14" s="18">
        <v>4916</v>
      </c>
      <c r="J14" s="18">
        <v>37412</v>
      </c>
      <c r="K14" s="18">
        <v>59047</v>
      </c>
    </row>
    <row r="15" spans="1:12" x14ac:dyDescent="0.25">
      <c r="A15" s="2" t="s">
        <v>86</v>
      </c>
      <c r="B15" s="19">
        <f>SUM(B6:B14)</f>
        <v>112315</v>
      </c>
      <c r="C15" s="19">
        <f t="shared" ref="C15:K15" si="0">SUM(C6:C14)</f>
        <v>195788</v>
      </c>
      <c r="D15" s="19">
        <f t="shared" si="0"/>
        <v>61315</v>
      </c>
      <c r="E15" s="19">
        <f t="shared" si="0"/>
        <v>66884</v>
      </c>
      <c r="F15" s="19">
        <f t="shared" si="0"/>
        <v>147544</v>
      </c>
      <c r="G15" s="19">
        <f t="shared" si="0"/>
        <v>143205</v>
      </c>
      <c r="H15" s="19">
        <f t="shared" si="0"/>
        <v>403569</v>
      </c>
      <c r="I15" s="19">
        <f t="shared" si="0"/>
        <v>364861</v>
      </c>
      <c r="J15" s="19">
        <f t="shared" si="0"/>
        <v>168062</v>
      </c>
      <c r="K15" s="19">
        <f t="shared" si="0"/>
        <v>188681</v>
      </c>
      <c r="L15" s="4"/>
    </row>
    <row r="16" spans="1:12" x14ac:dyDescent="0.25">
      <c r="C16" s="8"/>
      <c r="E16" s="8"/>
      <c r="G16" s="8"/>
      <c r="I16" s="8"/>
      <c r="K16" s="8"/>
    </row>
    <row r="17" spans="1:11" ht="30" customHeight="1" x14ac:dyDescent="0.25">
      <c r="A17" s="9" t="s">
        <v>44</v>
      </c>
      <c r="B17" s="36" t="s">
        <v>37</v>
      </c>
      <c r="C17" s="36"/>
      <c r="D17" s="36" t="s">
        <v>39</v>
      </c>
      <c r="E17" s="36"/>
      <c r="F17" s="36" t="s">
        <v>40</v>
      </c>
      <c r="G17" s="36"/>
      <c r="H17" s="36" t="s">
        <v>41</v>
      </c>
      <c r="I17" s="36"/>
      <c r="J17" s="36" t="s">
        <v>42</v>
      </c>
      <c r="K17" s="36"/>
    </row>
    <row r="18" spans="1:11" x14ac:dyDescent="0.25">
      <c r="B18" s="12" t="s">
        <v>34</v>
      </c>
      <c r="C18" s="12" t="s">
        <v>38</v>
      </c>
      <c r="D18" s="12" t="s">
        <v>34</v>
      </c>
      <c r="E18" s="12" t="s">
        <v>38</v>
      </c>
      <c r="F18" s="12" t="s">
        <v>34</v>
      </c>
      <c r="G18" s="12" t="s">
        <v>38</v>
      </c>
      <c r="H18" s="12" t="s">
        <v>34</v>
      </c>
      <c r="I18" s="12" t="s">
        <v>38</v>
      </c>
      <c r="J18" s="12" t="s">
        <v>34</v>
      </c>
      <c r="K18" s="12" t="s">
        <v>38</v>
      </c>
    </row>
    <row r="19" spans="1:11" ht="15" customHeight="1" x14ac:dyDescent="0.25">
      <c r="A19" t="s">
        <v>124</v>
      </c>
      <c r="B19" s="6">
        <f t="shared" ref="B19:C23" si="1">ROUND(100*(B6/SUM($B6:$C6)),3)</f>
        <v>44.4</v>
      </c>
      <c r="C19" s="20">
        <f t="shared" si="1"/>
        <v>55.6</v>
      </c>
      <c r="D19" s="6">
        <f>ROUND(100*(D6/SUM(D6:E6)),3)</f>
        <v>55.457999999999998</v>
      </c>
      <c r="E19" s="20">
        <f>ROUND(100*(E6/SUM(D6:E6)),3)</f>
        <v>44.542000000000002</v>
      </c>
      <c r="F19" s="6">
        <f>ROUND(100*(F6/SUM(F6:G6)),3)</f>
        <v>53.345999999999997</v>
      </c>
      <c r="G19" s="20">
        <f>ROUND(100*(G6/SUM(F6:G6)),3)</f>
        <v>46.654000000000003</v>
      </c>
      <c r="H19" s="6">
        <f>ROUND(100*(H6/SUM(H6:I6)),3)</f>
        <v>53.470999999999997</v>
      </c>
      <c r="I19" s="20">
        <f>ROUND(100*(I6/SUM(H6:I6)),3)</f>
        <v>46.529000000000003</v>
      </c>
      <c r="J19" s="6">
        <f>ROUND(100*(J6/SUM(J6:K6)),3)</f>
        <v>55.649000000000001</v>
      </c>
      <c r="K19" s="6">
        <f>ROUND(100*(K6/SUM(J6:K6)),3)</f>
        <v>44.350999999999999</v>
      </c>
    </row>
    <row r="20" spans="1:11" x14ac:dyDescent="0.25">
      <c r="A20" t="s">
        <v>125</v>
      </c>
      <c r="B20" s="6">
        <f t="shared" si="1"/>
        <v>28.751000000000001</v>
      </c>
      <c r="C20" s="21">
        <f t="shared" si="1"/>
        <v>71.248999999999995</v>
      </c>
      <c r="D20" s="6">
        <f>ROUND(100*(D7/SUM(D7:E7)),3)</f>
        <v>42.235999999999997</v>
      </c>
      <c r="E20" s="21">
        <f>ROUND(100*(E7/SUM(D7:E7)),3)</f>
        <v>57.764000000000003</v>
      </c>
      <c r="F20" s="6">
        <f>ROUND(100*(F7/SUM(F7:G7)),3)</f>
        <v>45.601999999999997</v>
      </c>
      <c r="G20" s="21">
        <f>ROUND(100*(G7/SUM(F7:G7)),3)</f>
        <v>54.398000000000003</v>
      </c>
      <c r="H20" s="6">
        <f>ROUND(100*(H7/SUM(H7:I7)),3)</f>
        <v>51.917999999999999</v>
      </c>
      <c r="I20" s="21">
        <f>ROUND(100*(I7/SUM(H7:I7)),3)</f>
        <v>48.082000000000001</v>
      </c>
      <c r="J20" s="6">
        <f>ROUND(100*(J7/SUM(J7:K7)),3)</f>
        <v>49.246000000000002</v>
      </c>
      <c r="K20" s="6">
        <f>ROUND(100*(K7/SUM(J7:K7)),3)</f>
        <v>50.753999999999998</v>
      </c>
    </row>
    <row r="21" spans="1:11" x14ac:dyDescent="0.25">
      <c r="A21" t="s">
        <v>126</v>
      </c>
      <c r="B21" s="6">
        <f t="shared" si="1"/>
        <v>46.213000000000001</v>
      </c>
      <c r="C21" s="21">
        <f t="shared" si="1"/>
        <v>53.786999999999999</v>
      </c>
      <c r="D21" s="6">
        <f>ROUND(100*(D8/SUM(D8:E8)),3)</f>
        <v>57.837000000000003</v>
      </c>
      <c r="E21" s="21">
        <f>ROUND(100*(E8/SUM(D8:E8)),3)</f>
        <v>42.162999999999997</v>
      </c>
      <c r="F21" s="6">
        <f>ROUND(100*(F8/SUM(F8:G8)),3)</f>
        <v>61.283999999999999</v>
      </c>
      <c r="G21" s="21">
        <f>ROUND(100*(G8/SUM(F8:G8)),3)</f>
        <v>38.716000000000001</v>
      </c>
      <c r="H21" s="6">
        <f>ROUND(100*(H8/SUM(H8:I8)),3)</f>
        <v>62.127000000000002</v>
      </c>
      <c r="I21" s="21">
        <f>ROUND(100*(I8/SUM(H8:I8)),3)</f>
        <v>37.872999999999998</v>
      </c>
      <c r="J21" s="6">
        <f>ROUND(100*(J8/SUM(J8:K8)),3)</f>
        <v>61.048999999999999</v>
      </c>
      <c r="K21" s="6">
        <f>ROUND(100*(K8/SUM(J8:K8)),3)</f>
        <v>38.951000000000001</v>
      </c>
    </row>
    <row r="22" spans="1:11" x14ac:dyDescent="0.25">
      <c r="A22" t="s">
        <v>127</v>
      </c>
      <c r="B22" s="6">
        <f t="shared" si="1"/>
        <v>44.651000000000003</v>
      </c>
      <c r="C22" s="21">
        <f t="shared" si="1"/>
        <v>55.348999999999997</v>
      </c>
      <c r="D22" s="6">
        <f>ROUND(100*(D9/SUM(D9:E9)),3)</f>
        <v>49.531999999999996</v>
      </c>
      <c r="E22" s="21">
        <f>ROUND(100*(E9/SUM(D9:E9)),3)</f>
        <v>50.468000000000004</v>
      </c>
      <c r="F22" s="6">
        <f>ROUND(100*(F9/SUM(F9:G9)),3)</f>
        <v>52.5</v>
      </c>
      <c r="G22" s="21">
        <f>ROUND(100*(G9/SUM(F9:G9)),3)</f>
        <v>47.5</v>
      </c>
      <c r="H22" s="6">
        <f>ROUND(100*(H9/SUM(H9:I9)),3)</f>
        <v>51.828000000000003</v>
      </c>
      <c r="I22" s="21">
        <f>ROUND(100*(I9/SUM(H9:I9)),3)</f>
        <v>48.171999999999997</v>
      </c>
      <c r="J22" s="6">
        <f t="shared" ref="J22:J25" si="2">ROUND(100*(J9/SUM(J9:K9)),3)</f>
        <v>53.776000000000003</v>
      </c>
      <c r="K22" s="6">
        <f t="shared" ref="K22:K25" si="3">ROUND(100*(K9/SUM(J9:K9)),3)</f>
        <v>46.223999999999997</v>
      </c>
    </row>
    <row r="23" spans="1:11" x14ac:dyDescent="0.25">
      <c r="A23" t="s">
        <v>132</v>
      </c>
      <c r="B23" s="6">
        <f t="shared" si="1"/>
        <v>46.006999999999998</v>
      </c>
      <c r="C23" s="21">
        <f t="shared" si="1"/>
        <v>53.993000000000002</v>
      </c>
      <c r="D23" s="6">
        <f>ROUND(100*(D10/SUM(D10:E10)),3)</f>
        <v>64.507000000000005</v>
      </c>
      <c r="E23" s="21">
        <f>ROUND(100*(E10/SUM(D10:E10)),3)</f>
        <v>35.493000000000002</v>
      </c>
      <c r="F23" s="6">
        <f>ROUND(100*(F10/SUM(F10:G10)),3)</f>
        <v>55.295999999999999</v>
      </c>
      <c r="G23" s="21">
        <f>ROUND(100*(G10/SUM(F10:G10)),3)</f>
        <v>44.704000000000001</v>
      </c>
      <c r="H23" s="6">
        <f>ROUND(100*(H10/SUM(H10:I10)),3)</f>
        <v>56.829000000000001</v>
      </c>
      <c r="I23" s="21">
        <f>ROUND(100*(I10/SUM(H10:I10)),3)</f>
        <v>43.170999999999999</v>
      </c>
      <c r="J23" s="6">
        <f t="shared" si="2"/>
        <v>49.545000000000002</v>
      </c>
      <c r="K23" s="6">
        <f t="shared" si="3"/>
        <v>50.454999999999998</v>
      </c>
    </row>
    <row r="24" spans="1:11" x14ac:dyDescent="0.25">
      <c r="A24" t="s">
        <v>128</v>
      </c>
      <c r="B24" s="6">
        <f t="shared" ref="B24:C24" si="4">ROUND(100*(B11/SUM($B11:$C11)),3)</f>
        <v>36.152000000000001</v>
      </c>
      <c r="C24" s="21">
        <f t="shared" si="4"/>
        <v>63.847999999999999</v>
      </c>
      <c r="D24" s="6">
        <f t="shared" ref="D24:D25" si="5">ROUND(100*(D11/SUM(D11:E11)),3)</f>
        <v>48.539000000000001</v>
      </c>
      <c r="E24" s="21">
        <f t="shared" ref="E24:E25" si="6">ROUND(100*(E11/SUM(D11:E11)),3)</f>
        <v>51.460999999999999</v>
      </c>
      <c r="F24" s="6">
        <f t="shared" ref="F24:F25" si="7">ROUND(100*(F11/SUM(F11:G11)),3)</f>
        <v>51.082000000000001</v>
      </c>
      <c r="G24" s="21">
        <f t="shared" ref="G24:G25" si="8">ROUND(100*(G11/SUM(F11:G11)),3)</f>
        <v>48.917999999999999</v>
      </c>
      <c r="H24" s="6">
        <f t="shared" ref="H24:H25" si="9">ROUND(100*(H11/SUM(H11:I11)),3)</f>
        <v>51.713999999999999</v>
      </c>
      <c r="I24" s="21">
        <f t="shared" ref="I24:I25" si="10">ROUND(100*(I11/SUM(H11:I11)),3)</f>
        <v>48.286000000000001</v>
      </c>
      <c r="J24" s="6">
        <f t="shared" si="2"/>
        <v>49.463000000000001</v>
      </c>
      <c r="K24" s="6">
        <f t="shared" si="3"/>
        <v>50.536999999999999</v>
      </c>
    </row>
    <row r="25" spans="1:11" x14ac:dyDescent="0.25">
      <c r="A25" t="s">
        <v>129</v>
      </c>
      <c r="B25" s="6">
        <f t="shared" ref="B25:C25" si="11">ROUND(100*(B12/SUM($B12:$C12)),3)</f>
        <v>42.457999999999998</v>
      </c>
      <c r="C25" s="21">
        <f t="shared" si="11"/>
        <v>57.542000000000002</v>
      </c>
      <c r="D25" s="6">
        <f t="shared" si="5"/>
        <v>57.415999999999997</v>
      </c>
      <c r="E25" s="21">
        <f t="shared" si="6"/>
        <v>42.584000000000003</v>
      </c>
      <c r="F25" s="6">
        <f t="shared" si="7"/>
        <v>56.953000000000003</v>
      </c>
      <c r="G25" s="21">
        <f t="shared" si="8"/>
        <v>43.046999999999997</v>
      </c>
      <c r="H25" s="6">
        <f t="shared" si="9"/>
        <v>54.965000000000003</v>
      </c>
      <c r="I25" s="21">
        <f t="shared" si="10"/>
        <v>45.034999999999997</v>
      </c>
      <c r="J25" s="6">
        <f t="shared" si="2"/>
        <v>54.268000000000001</v>
      </c>
      <c r="K25" s="6">
        <f t="shared" si="3"/>
        <v>45.731999999999999</v>
      </c>
    </row>
    <row r="26" spans="1:11" x14ac:dyDescent="0.25">
      <c r="A26" t="s">
        <v>130</v>
      </c>
      <c r="B26" s="6">
        <f t="shared" ref="B26:C28" si="12">ROUND(100*(B13/SUM($B13:$C13)),3)</f>
        <v>34.981999999999999</v>
      </c>
      <c r="C26" s="21">
        <f t="shared" si="12"/>
        <v>65.018000000000001</v>
      </c>
      <c r="D26" s="6">
        <f t="shared" ref="D26:F28" si="13">ROUND(100*(D13/SUM(D13:E13)),3)</f>
        <v>44.545000000000002</v>
      </c>
      <c r="E26" s="21">
        <f t="shared" ref="E26:G28" si="14">ROUND(100*(E13/SUM(D13:E13)),3)</f>
        <v>55.454999999999998</v>
      </c>
      <c r="F26" s="6">
        <f t="shared" si="13"/>
        <v>48.573999999999998</v>
      </c>
      <c r="G26" s="21">
        <f t="shared" si="14"/>
        <v>51.426000000000002</v>
      </c>
      <c r="H26" s="6">
        <f t="shared" ref="H26:H28" si="15">ROUND(100*(H13/SUM(H13:I13)),3)</f>
        <v>50.976999999999997</v>
      </c>
      <c r="I26" s="21">
        <f t="shared" ref="I26:I28" si="16">ROUND(100*(I13/SUM(H13:I13)),3)</f>
        <v>49.023000000000003</v>
      </c>
      <c r="J26" s="6">
        <f t="shared" ref="J26:J28" si="17">ROUND(100*(J13/SUM(J13:K13)),3)</f>
        <v>47.167000000000002</v>
      </c>
      <c r="K26" s="6">
        <f t="shared" ref="K26:K28" si="18">ROUND(100*(K13/SUM(J13:K13)),3)</f>
        <v>52.832999999999998</v>
      </c>
    </row>
    <row r="27" spans="1:11" x14ac:dyDescent="0.25">
      <c r="A27" t="s">
        <v>131</v>
      </c>
      <c r="B27" s="6">
        <f t="shared" si="12"/>
        <v>28.300999999999998</v>
      </c>
      <c r="C27" s="21">
        <f t="shared" si="12"/>
        <v>71.698999999999998</v>
      </c>
      <c r="D27" s="6">
        <f t="shared" si="13"/>
        <v>37.878999999999998</v>
      </c>
      <c r="E27" s="21">
        <f t="shared" si="14"/>
        <v>62.121000000000002</v>
      </c>
      <c r="F27" s="6">
        <f t="shared" si="13"/>
        <v>36.003999999999998</v>
      </c>
      <c r="G27" s="21">
        <f t="shared" si="14"/>
        <v>63.996000000000002</v>
      </c>
      <c r="H27" s="6">
        <f t="shared" si="15"/>
        <v>46.588000000000001</v>
      </c>
      <c r="I27" s="21">
        <f t="shared" si="16"/>
        <v>53.411999999999999</v>
      </c>
      <c r="J27" s="6">
        <f t="shared" si="17"/>
        <v>38.784999999999997</v>
      </c>
      <c r="K27" s="6">
        <f t="shared" si="18"/>
        <v>61.215000000000003</v>
      </c>
    </row>
    <row r="28" spans="1:11" x14ac:dyDescent="0.25">
      <c r="A28" s="2" t="s">
        <v>86</v>
      </c>
      <c r="B28" s="6">
        <f t="shared" si="12"/>
        <v>36.454000000000001</v>
      </c>
      <c r="C28" s="21">
        <f t="shared" si="12"/>
        <v>63.545999999999999</v>
      </c>
      <c r="D28" s="6">
        <f t="shared" si="13"/>
        <v>47.828000000000003</v>
      </c>
      <c r="E28" s="21">
        <f t="shared" si="14"/>
        <v>52.171999999999997</v>
      </c>
      <c r="F28" s="6">
        <f t="shared" si="13"/>
        <v>50.746000000000002</v>
      </c>
      <c r="G28" s="21">
        <f t="shared" si="14"/>
        <v>49.253999999999998</v>
      </c>
      <c r="H28" s="6">
        <f t="shared" si="15"/>
        <v>52.518999999999998</v>
      </c>
      <c r="I28" s="21">
        <f t="shared" si="16"/>
        <v>47.481000000000002</v>
      </c>
      <c r="J28" s="6">
        <f t="shared" si="17"/>
        <v>47.11</v>
      </c>
      <c r="K28" s="6">
        <f t="shared" si="18"/>
        <v>52.89</v>
      </c>
    </row>
    <row r="29" spans="1:11" ht="8.1" customHeight="1" x14ac:dyDescent="0.25"/>
    <row r="30" spans="1:11" x14ac:dyDescent="0.25">
      <c r="A30" s="1" t="s">
        <v>8</v>
      </c>
    </row>
    <row r="31" spans="1:11" ht="15" customHeight="1" x14ac:dyDescent="0.25">
      <c r="A31" s="35" t="s">
        <v>134</v>
      </c>
      <c r="B31" s="35"/>
      <c r="C31" s="35"/>
      <c r="D31" s="35"/>
      <c r="E31" s="35"/>
      <c r="F31" s="35"/>
      <c r="G31" s="35"/>
      <c r="H31" s="35"/>
      <c r="I31" s="35"/>
      <c r="J31" s="35"/>
      <c r="K31" s="35"/>
    </row>
    <row r="32" spans="1:11" ht="8.1" customHeight="1" x14ac:dyDescent="0.25"/>
    <row r="33" spans="1:1" x14ac:dyDescent="0.25">
      <c r="A33" s="1" t="s">
        <v>9</v>
      </c>
    </row>
    <row r="34" spans="1:1" x14ac:dyDescent="0.25">
      <c r="A34" t="s">
        <v>10</v>
      </c>
    </row>
    <row r="35" spans="1:1" x14ac:dyDescent="0.25">
      <c r="A35" t="s">
        <v>60</v>
      </c>
    </row>
    <row r="36" spans="1:1" x14ac:dyDescent="0.25">
      <c r="A36" t="s">
        <v>22</v>
      </c>
    </row>
  </sheetData>
  <mergeCells count="11">
    <mergeCell ref="A31:K31"/>
    <mergeCell ref="B4:C4"/>
    <mergeCell ref="D4:E4"/>
    <mergeCell ref="F4:G4"/>
    <mergeCell ref="H4:I4"/>
    <mergeCell ref="J4:K4"/>
    <mergeCell ref="B17:C17"/>
    <mergeCell ref="D17:E17"/>
    <mergeCell ref="F17:G17"/>
    <mergeCell ref="H17:I17"/>
    <mergeCell ref="J17:K17"/>
  </mergeCells>
  <pageMargins left="0.51181102362204722" right="0.51181102362204722" top="0.55118110236220474" bottom="0.55118110236220474" header="0.31496062992125984" footer="0.31496062992125984"/>
  <pageSetup scale="99" fitToWidth="0" orientation="landscape" r:id="rId1"/>
  <headerFooter>
    <oddFooter>&amp;LAmerican Association of University Professors&amp;CThe Employment Status of Instructional Staff, Fall 2011&amp;RApril 2014, Page 56</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A28" sqref="A28"/>
    </sheetView>
  </sheetViews>
  <sheetFormatPr defaultRowHeight="15" x14ac:dyDescent="0.25"/>
  <cols>
    <col min="1" max="1" width="31.28515625" customWidth="1"/>
    <col min="2" max="2" width="9.7109375" customWidth="1"/>
    <col min="3" max="3" width="9.28515625" customWidth="1"/>
    <col min="4" max="4" width="9.7109375" customWidth="1"/>
    <col min="5" max="5" width="9.28515625" customWidth="1"/>
    <col min="6" max="6" width="9.7109375" customWidth="1"/>
    <col min="7" max="7" width="9.28515625" customWidth="1"/>
    <col min="8" max="8" width="9.7109375" customWidth="1"/>
    <col min="9" max="9" width="9.28515625" customWidth="1"/>
    <col min="10" max="10" width="9.7109375" customWidth="1"/>
    <col min="11" max="11" width="9.28515625" customWidth="1"/>
  </cols>
  <sheetData>
    <row r="1" spans="1:11" x14ac:dyDescent="0.25">
      <c r="A1" t="s">
        <v>143</v>
      </c>
    </row>
    <row r="2" spans="1:11" x14ac:dyDescent="0.25">
      <c r="A2" s="1" t="s">
        <v>144</v>
      </c>
    </row>
    <row r="4" spans="1:11" ht="30" customHeight="1" x14ac:dyDescent="0.25">
      <c r="A4" s="9" t="s">
        <v>34</v>
      </c>
      <c r="B4" s="38" t="s">
        <v>46</v>
      </c>
      <c r="C4" s="38"/>
      <c r="D4" s="37" t="s">
        <v>81</v>
      </c>
      <c r="E4" s="37"/>
      <c r="F4" s="38" t="s">
        <v>82</v>
      </c>
      <c r="G4" s="38"/>
      <c r="H4" s="38" t="s">
        <v>49</v>
      </c>
      <c r="I4" s="38"/>
      <c r="J4" s="37" t="s">
        <v>83</v>
      </c>
      <c r="K4" s="37"/>
    </row>
    <row r="5" spans="1:11" x14ac:dyDescent="0.25">
      <c r="B5" s="17" t="s">
        <v>20</v>
      </c>
      <c r="C5" s="17" t="s">
        <v>21</v>
      </c>
      <c r="D5" s="17" t="s">
        <v>20</v>
      </c>
      <c r="E5" s="17" t="s">
        <v>21</v>
      </c>
      <c r="F5" s="17" t="s">
        <v>20</v>
      </c>
      <c r="G5" s="17" t="s">
        <v>21</v>
      </c>
      <c r="H5" s="17" t="s">
        <v>20</v>
      </c>
      <c r="I5" s="17" t="s">
        <v>21</v>
      </c>
      <c r="J5" s="17" t="s">
        <v>20</v>
      </c>
      <c r="K5" s="17" t="s">
        <v>21</v>
      </c>
    </row>
    <row r="6" spans="1:11" x14ac:dyDescent="0.25">
      <c r="A6" t="s">
        <v>1</v>
      </c>
      <c r="B6" s="4">
        <v>7062</v>
      </c>
      <c r="C6" s="6">
        <f>ROUND(100*(B6/B$10),3)</f>
        <v>18.905999999999999</v>
      </c>
      <c r="D6" s="4">
        <v>6681</v>
      </c>
      <c r="E6" s="6">
        <f>ROUND(100*(D6/D$10),3)</f>
        <v>10.779</v>
      </c>
      <c r="F6" s="4">
        <v>7070</v>
      </c>
      <c r="G6" s="6">
        <f>ROUND(100*(F6/F$10),3)</f>
        <v>17.960999999999999</v>
      </c>
      <c r="H6" s="4">
        <v>87565</v>
      </c>
      <c r="I6" s="6">
        <f>ROUND(100*(H6/H$10),3)</f>
        <v>16.584</v>
      </c>
      <c r="J6" s="4">
        <v>555</v>
      </c>
      <c r="K6" s="6">
        <f>ROUND(100*(J6/J$10),3)</f>
        <v>15.151999999999999</v>
      </c>
    </row>
    <row r="7" spans="1:11" x14ac:dyDescent="0.25">
      <c r="A7" t="s">
        <v>2</v>
      </c>
      <c r="B7" s="4">
        <v>5799</v>
      </c>
      <c r="C7" s="6">
        <f>ROUND(100*(B7/B$10),3)</f>
        <v>15.523999999999999</v>
      </c>
      <c r="D7" s="4">
        <v>4716</v>
      </c>
      <c r="E7" s="6">
        <f>ROUND(100*(D7/D$10),3)</f>
        <v>7.609</v>
      </c>
      <c r="F7" s="4">
        <v>3172</v>
      </c>
      <c r="G7" s="6">
        <f>ROUND(100*(F7/F$10),3)</f>
        <v>8.0589999999999993</v>
      </c>
      <c r="H7" s="4">
        <v>41692</v>
      </c>
      <c r="I7" s="6">
        <f>ROUND(100*(H7/H$10),3)</f>
        <v>7.8959999999999999</v>
      </c>
      <c r="J7" s="4">
        <v>315</v>
      </c>
      <c r="K7" s="6">
        <f>ROUND(100*(J7/J$10),3)</f>
        <v>8.6</v>
      </c>
    </row>
    <row r="8" spans="1:11" x14ac:dyDescent="0.25">
      <c r="A8" t="s">
        <v>3</v>
      </c>
      <c r="B8" s="4">
        <v>9757</v>
      </c>
      <c r="C8" s="6">
        <f>ROUND(100*(B8/B$10),3)</f>
        <v>26.12</v>
      </c>
      <c r="D8" s="4">
        <v>11074</v>
      </c>
      <c r="E8" s="6">
        <f>ROUND(100*(D8/D$10),3)</f>
        <v>17.866</v>
      </c>
      <c r="F8" s="4">
        <v>7078</v>
      </c>
      <c r="G8" s="6">
        <f>ROUND(100*(F8/F$10),3)</f>
        <v>17.981999999999999</v>
      </c>
      <c r="H8" s="4">
        <v>109693</v>
      </c>
      <c r="I8" s="6">
        <f>ROUND(100*(H8/H$10),3)</f>
        <v>20.774999999999999</v>
      </c>
      <c r="J8" s="4">
        <v>829</v>
      </c>
      <c r="K8" s="6">
        <f>ROUND(100*(J8/J$10),3)</f>
        <v>22.632000000000001</v>
      </c>
    </row>
    <row r="9" spans="1:11" x14ac:dyDescent="0.25">
      <c r="A9" t="s">
        <v>4</v>
      </c>
      <c r="B9" s="4">
        <v>14736</v>
      </c>
      <c r="C9" s="6">
        <f>ROUND(100*(B9/B$10),3)</f>
        <v>39.450000000000003</v>
      </c>
      <c r="D9" s="4">
        <v>39511</v>
      </c>
      <c r="E9" s="6">
        <f>ROUND(100*(D9/D$10),3)</f>
        <v>63.746000000000002</v>
      </c>
      <c r="F9" s="4">
        <v>22042</v>
      </c>
      <c r="G9" s="6">
        <f>ROUND(100*(F9/F$10),3)</f>
        <v>55.997999999999998</v>
      </c>
      <c r="H9" s="4">
        <v>289049</v>
      </c>
      <c r="I9" s="6">
        <f>ROUND(100*(H9/H$10),3)</f>
        <v>54.744</v>
      </c>
      <c r="J9" s="4">
        <v>1964</v>
      </c>
      <c r="K9" s="6">
        <f>ROUND(100*(J9/J$10),3)</f>
        <v>53.616999999999997</v>
      </c>
    </row>
    <row r="10" spans="1:11" x14ac:dyDescent="0.25">
      <c r="A10" s="2" t="s">
        <v>6</v>
      </c>
      <c r="B10" s="5">
        <f t="shared" ref="B10:K10" si="0">SUM(B6:B9)</f>
        <v>37354</v>
      </c>
      <c r="C10" s="7">
        <f t="shared" si="0"/>
        <v>100</v>
      </c>
      <c r="D10" s="5">
        <f t="shared" si="0"/>
        <v>61982</v>
      </c>
      <c r="E10" s="7">
        <f t="shared" si="0"/>
        <v>100</v>
      </c>
      <c r="F10" s="5">
        <f t="shared" si="0"/>
        <v>39362</v>
      </c>
      <c r="G10" s="7">
        <f t="shared" si="0"/>
        <v>100</v>
      </c>
      <c r="H10" s="5">
        <f t="shared" si="0"/>
        <v>527999</v>
      </c>
      <c r="I10" s="7">
        <f t="shared" si="0"/>
        <v>99.998999999999995</v>
      </c>
      <c r="J10" s="5">
        <f t="shared" si="0"/>
        <v>3663</v>
      </c>
      <c r="K10" s="7">
        <f t="shared" si="0"/>
        <v>100.001</v>
      </c>
    </row>
    <row r="11" spans="1:11" x14ac:dyDescent="0.25">
      <c r="C11" s="8"/>
      <c r="E11" s="8"/>
      <c r="G11" s="8"/>
      <c r="I11" s="8"/>
      <c r="K11" s="8"/>
    </row>
    <row r="12" spans="1:11" x14ac:dyDescent="0.25">
      <c r="A12" t="s">
        <v>79</v>
      </c>
      <c r="B12" s="4">
        <f>SUM(B8:B9)</f>
        <v>24493</v>
      </c>
      <c r="C12" s="6">
        <f>100*(B12/B$10)</f>
        <v>65.569952347807458</v>
      </c>
      <c r="D12" s="4">
        <f>SUM(D8:D9)</f>
        <v>50585</v>
      </c>
      <c r="E12" s="6">
        <f t="shared" ref="E12" si="1">100*(D12/D$10)</f>
        <v>81.612403601045472</v>
      </c>
      <c r="F12" s="4">
        <f>SUM(F8:F9)</f>
        <v>29120</v>
      </c>
      <c r="G12" s="6">
        <f t="shared" ref="G12" si="2">100*(F12/F$10)</f>
        <v>73.979980692038012</v>
      </c>
      <c r="H12" s="4">
        <f>SUM(H8:H9)</f>
        <v>398742</v>
      </c>
      <c r="I12" s="6">
        <f t="shared" ref="I12" si="3">100*(H12/H$10)</f>
        <v>75.519461211100776</v>
      </c>
      <c r="J12" s="4">
        <f>SUM(J8:J9)</f>
        <v>2793</v>
      </c>
      <c r="K12" s="6">
        <f t="shared" ref="K12" si="4">100*(J12/J$10)</f>
        <v>76.248976248976248</v>
      </c>
    </row>
    <row r="14" spans="1:11" ht="30" customHeight="1" x14ac:dyDescent="0.25">
      <c r="B14" s="36" t="s">
        <v>84</v>
      </c>
      <c r="C14" s="36"/>
      <c r="D14" s="36" t="s">
        <v>85</v>
      </c>
      <c r="E14" s="36"/>
      <c r="F14" s="36" t="s">
        <v>88</v>
      </c>
      <c r="G14" s="36"/>
      <c r="H14" s="36" t="s">
        <v>89</v>
      </c>
      <c r="I14" s="36"/>
      <c r="J14" s="36" t="s">
        <v>146</v>
      </c>
      <c r="K14" s="36"/>
    </row>
    <row r="15" spans="1:11" x14ac:dyDescent="0.25">
      <c r="B15" s="17" t="s">
        <v>20</v>
      </c>
      <c r="C15" s="17" t="s">
        <v>21</v>
      </c>
      <c r="D15" s="17" t="s">
        <v>20</v>
      </c>
      <c r="E15" s="17" t="s">
        <v>21</v>
      </c>
      <c r="F15" s="17" t="s">
        <v>20</v>
      </c>
      <c r="G15" s="17" t="s">
        <v>21</v>
      </c>
      <c r="H15" s="17" t="s">
        <v>20</v>
      </c>
      <c r="I15" s="17" t="s">
        <v>21</v>
      </c>
      <c r="J15" s="17" t="s">
        <v>20</v>
      </c>
      <c r="K15" s="17" t="s">
        <v>21</v>
      </c>
    </row>
    <row r="16" spans="1:11" x14ac:dyDescent="0.25">
      <c r="A16" t="s">
        <v>1</v>
      </c>
      <c r="B16" s="4">
        <v>265</v>
      </c>
      <c r="C16" s="6">
        <f>ROUND(100*(B16/B$20),3)</f>
        <v>14.058</v>
      </c>
      <c r="D16" s="4">
        <v>608</v>
      </c>
      <c r="E16" s="6">
        <f>ROUND(100*(D16/D$20),3)</f>
        <v>12.214</v>
      </c>
      <c r="F16" s="4">
        <v>1613</v>
      </c>
      <c r="G16" s="6">
        <f>ROUND(100*(F16/F$20),3)</f>
        <v>4.63</v>
      </c>
      <c r="H16" s="4">
        <v>896</v>
      </c>
      <c r="I16" s="6">
        <f>ROUND(100*(H16/H$20),3)</f>
        <v>7.0650000000000004</v>
      </c>
      <c r="J16" s="4">
        <f>SUM(B6,D6,F6,H6,J6,B16,D16,F16,H16)</f>
        <v>112315</v>
      </c>
      <c r="K16" s="6">
        <f>ROUND(100*(J16/J$20),3)</f>
        <v>15.497</v>
      </c>
    </row>
    <row r="17" spans="1:11" x14ac:dyDescent="0.25">
      <c r="A17" t="s">
        <v>2</v>
      </c>
      <c r="B17" s="4">
        <v>229</v>
      </c>
      <c r="C17" s="6">
        <f>ROUND(100*(B17/B$20),3)</f>
        <v>12.148999999999999</v>
      </c>
      <c r="D17" s="4">
        <v>511</v>
      </c>
      <c r="E17" s="6">
        <f>ROUND(100*(D17/D$20),3)</f>
        <v>10.265000000000001</v>
      </c>
      <c r="F17" s="4">
        <v>1723</v>
      </c>
      <c r="G17" s="6">
        <f>ROUND(100*(F17/F$20),3)</f>
        <v>4.9459999999999997</v>
      </c>
      <c r="H17" s="4">
        <v>3158</v>
      </c>
      <c r="I17" s="6">
        <f>ROUND(100*(H17/H$20),3)</f>
        <v>24.899000000000001</v>
      </c>
      <c r="J17" s="4">
        <f>SUM(B7,D7,F7,H7,J7,B17,D17,F17,H17)</f>
        <v>61315</v>
      </c>
      <c r="K17" s="6">
        <f>ROUND(100*(J17/J$20),3)</f>
        <v>8.4600000000000009</v>
      </c>
    </row>
    <row r="18" spans="1:11" x14ac:dyDescent="0.25">
      <c r="A18" t="s">
        <v>3</v>
      </c>
      <c r="B18" s="4">
        <v>355</v>
      </c>
      <c r="C18" s="6">
        <f>ROUND(100*(B18/B$20),3)</f>
        <v>18.832999999999998</v>
      </c>
      <c r="D18" s="4">
        <v>942</v>
      </c>
      <c r="E18" s="6">
        <f>ROUND(100*(D18/D$20),3)</f>
        <v>18.922999999999998</v>
      </c>
      <c r="F18" s="4">
        <v>3475</v>
      </c>
      <c r="G18" s="6">
        <f>ROUND(100*(F18/F$20),3)</f>
        <v>9.9749999999999996</v>
      </c>
      <c r="H18" s="4">
        <v>4341</v>
      </c>
      <c r="I18" s="6">
        <f>ROUND(100*(H18/H$20),3)</f>
        <v>34.226999999999997</v>
      </c>
      <c r="J18" s="4">
        <f>SUM(B8,D8,F8,H8,J8,B18,D18,F18,H18)</f>
        <v>147544</v>
      </c>
      <c r="K18" s="6">
        <f>ROUND(100*(J18/J$20),3)</f>
        <v>20.358000000000001</v>
      </c>
    </row>
    <row r="19" spans="1:11" x14ac:dyDescent="0.25">
      <c r="A19" t="s">
        <v>4</v>
      </c>
      <c r="B19" s="4">
        <v>1036</v>
      </c>
      <c r="C19" s="6">
        <f>ROUND(100*(B19/B$20),3)</f>
        <v>54.96</v>
      </c>
      <c r="D19" s="4">
        <v>2917</v>
      </c>
      <c r="E19" s="6">
        <f>ROUND(100*(D19/D$20),3)</f>
        <v>58.597999999999999</v>
      </c>
      <c r="F19" s="4">
        <v>28026</v>
      </c>
      <c r="G19" s="6">
        <f>ROUND(100*(F19/F$20),3)</f>
        <v>80.448999999999998</v>
      </c>
      <c r="H19" s="4">
        <v>4288</v>
      </c>
      <c r="I19" s="6">
        <f>ROUND(100*(H19/H$20),3)</f>
        <v>33.808999999999997</v>
      </c>
      <c r="J19" s="4">
        <f>SUM(B9,D9,F9,H9,J9,B19,D19,F19,H19)</f>
        <v>403569</v>
      </c>
      <c r="K19" s="6">
        <f>ROUND(100*(J19/J$20),3)</f>
        <v>55.683999999999997</v>
      </c>
    </row>
    <row r="20" spans="1:11" x14ac:dyDescent="0.25">
      <c r="A20" s="2" t="s">
        <v>6</v>
      </c>
      <c r="B20" s="5">
        <f t="shared" ref="B20:K20" si="5">SUM(B16:B19)</f>
        <v>1885</v>
      </c>
      <c r="C20" s="7">
        <f t="shared" si="5"/>
        <v>100</v>
      </c>
      <c r="D20" s="5">
        <f t="shared" si="5"/>
        <v>4978</v>
      </c>
      <c r="E20" s="7">
        <f t="shared" si="5"/>
        <v>100</v>
      </c>
      <c r="F20" s="5">
        <f t="shared" si="5"/>
        <v>34837</v>
      </c>
      <c r="G20" s="7">
        <f t="shared" si="5"/>
        <v>100</v>
      </c>
      <c r="H20" s="5">
        <f t="shared" si="5"/>
        <v>12683</v>
      </c>
      <c r="I20" s="7">
        <f t="shared" si="5"/>
        <v>100</v>
      </c>
      <c r="J20" s="5">
        <f t="shared" si="5"/>
        <v>724743</v>
      </c>
      <c r="K20" s="7">
        <f t="shared" si="5"/>
        <v>99.998999999999995</v>
      </c>
    </row>
    <row r="21" spans="1:11" x14ac:dyDescent="0.25">
      <c r="C21" s="8"/>
      <c r="E21" s="8"/>
      <c r="G21" s="8"/>
      <c r="I21" s="8"/>
      <c r="K21" s="8"/>
    </row>
    <row r="22" spans="1:11" x14ac:dyDescent="0.25">
      <c r="A22" t="s">
        <v>79</v>
      </c>
      <c r="B22" s="4">
        <f>SUM(B18:B19)</f>
        <v>1391</v>
      </c>
      <c r="C22" s="6">
        <f>100*(B22/B$20)</f>
        <v>73.793103448275872</v>
      </c>
      <c r="D22" s="4">
        <f>SUM(D18:D19)</f>
        <v>3859</v>
      </c>
      <c r="E22" s="6">
        <f>100*(D22/D$20)</f>
        <v>77.521092808356769</v>
      </c>
      <c r="F22" s="4">
        <f>SUM(F18:F19)</f>
        <v>31501</v>
      </c>
      <c r="G22" s="6">
        <f>100*(F22/F$20)</f>
        <v>90.423974509860201</v>
      </c>
      <c r="H22" s="4">
        <f>SUM(H18:H19)</f>
        <v>8629</v>
      </c>
      <c r="I22" s="6">
        <f>100*(H22/H$20)</f>
        <v>68.035953638729012</v>
      </c>
      <c r="J22" s="4">
        <f>SUM(J18:J19)</f>
        <v>551113</v>
      </c>
      <c r="K22" s="6">
        <f>100*(J22/J$20)</f>
        <v>76.042541976949067</v>
      </c>
    </row>
    <row r="24" spans="1:11" x14ac:dyDescent="0.25">
      <c r="A24" s="1" t="s">
        <v>8</v>
      </c>
    </row>
    <row r="25" spans="1:11" ht="15" customHeight="1" x14ac:dyDescent="0.25">
      <c r="A25" s="35" t="s">
        <v>134</v>
      </c>
      <c r="B25" s="35"/>
      <c r="C25" s="35"/>
      <c r="D25" s="35"/>
      <c r="E25" s="35"/>
      <c r="F25" s="35"/>
      <c r="G25" s="35"/>
      <c r="H25" s="35"/>
      <c r="I25" s="35"/>
      <c r="J25" s="35"/>
      <c r="K25" s="35"/>
    </row>
    <row r="27" spans="1:11" x14ac:dyDescent="0.25">
      <c r="A27" s="1" t="s">
        <v>9</v>
      </c>
    </row>
    <row r="28" spans="1:11" x14ac:dyDescent="0.25">
      <c r="A28" t="s">
        <v>10</v>
      </c>
    </row>
    <row r="29" spans="1:11" x14ac:dyDescent="0.25">
      <c r="A29" t="s">
        <v>60</v>
      </c>
    </row>
    <row r="30" spans="1:11" x14ac:dyDescent="0.25">
      <c r="A30" t="s">
        <v>22</v>
      </c>
    </row>
  </sheetData>
  <mergeCells count="11">
    <mergeCell ref="B4:C4"/>
    <mergeCell ref="D4:E4"/>
    <mergeCell ref="F4:G4"/>
    <mergeCell ref="H4:I4"/>
    <mergeCell ref="A25:K25"/>
    <mergeCell ref="J4:K4"/>
    <mergeCell ref="B14:C14"/>
    <mergeCell ref="D14:E14"/>
    <mergeCell ref="F14:G14"/>
    <mergeCell ref="H14:I14"/>
    <mergeCell ref="J14:K14"/>
  </mergeCells>
  <pageMargins left="0.51181102362204722" right="0.5118110236220472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58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A28" sqref="A28"/>
    </sheetView>
  </sheetViews>
  <sheetFormatPr defaultRowHeight="15" x14ac:dyDescent="0.25"/>
  <cols>
    <col min="1" max="1" width="31.28515625" customWidth="1"/>
    <col min="2" max="2" width="9.7109375" customWidth="1"/>
    <col min="3" max="3" width="9.28515625" customWidth="1"/>
    <col min="4" max="4" width="9.7109375" customWidth="1"/>
    <col min="5" max="5" width="9.28515625" customWidth="1"/>
    <col min="6" max="6" width="9.7109375" customWidth="1"/>
    <col min="7" max="7" width="9.28515625" customWidth="1"/>
    <col min="8" max="8" width="9.7109375" customWidth="1"/>
    <col min="9" max="9" width="9.28515625" customWidth="1"/>
    <col min="10" max="10" width="9.7109375" customWidth="1"/>
    <col min="11" max="11" width="9.28515625" customWidth="1"/>
  </cols>
  <sheetData>
    <row r="1" spans="1:12" x14ac:dyDescent="0.25">
      <c r="A1" t="s">
        <v>145</v>
      </c>
    </row>
    <row r="2" spans="1:12" x14ac:dyDescent="0.25">
      <c r="A2" s="1" t="s">
        <v>144</v>
      </c>
    </row>
    <row r="4" spans="1:12" ht="30" customHeight="1" x14ac:dyDescent="0.25">
      <c r="A4" s="9" t="s">
        <v>38</v>
      </c>
      <c r="B4" s="38" t="s">
        <v>46</v>
      </c>
      <c r="C4" s="38"/>
      <c r="D4" s="37" t="s">
        <v>81</v>
      </c>
      <c r="E4" s="37"/>
      <c r="F4" s="38" t="s">
        <v>82</v>
      </c>
      <c r="G4" s="38"/>
      <c r="H4" s="38" t="s">
        <v>49</v>
      </c>
      <c r="I4" s="38"/>
      <c r="J4" s="37" t="s">
        <v>83</v>
      </c>
      <c r="K4" s="37"/>
    </row>
    <row r="5" spans="1:12" x14ac:dyDescent="0.25">
      <c r="B5" s="17" t="s">
        <v>20</v>
      </c>
      <c r="C5" s="17" t="s">
        <v>21</v>
      </c>
      <c r="D5" s="17" t="s">
        <v>20</v>
      </c>
      <c r="E5" s="17" t="s">
        <v>21</v>
      </c>
      <c r="F5" s="17" t="s">
        <v>20</v>
      </c>
      <c r="G5" s="17" t="s">
        <v>21</v>
      </c>
      <c r="H5" s="17" t="s">
        <v>20</v>
      </c>
      <c r="I5" s="17" t="s">
        <v>21</v>
      </c>
      <c r="J5" s="17" t="s">
        <v>20</v>
      </c>
      <c r="K5" s="17" t="s">
        <v>21</v>
      </c>
    </row>
    <row r="6" spans="1:12" x14ac:dyDescent="0.25">
      <c r="A6" t="s">
        <v>1</v>
      </c>
      <c r="B6" s="4">
        <v>17501</v>
      </c>
      <c r="C6" s="6">
        <f>ROUND(100*(B6/B$10),3)</f>
        <v>34.506</v>
      </c>
      <c r="D6" s="4">
        <v>7776</v>
      </c>
      <c r="E6" s="6">
        <f>ROUND(100*(D6/D$10),3)</f>
        <v>18.385000000000002</v>
      </c>
      <c r="F6" s="4">
        <v>8764</v>
      </c>
      <c r="G6" s="6">
        <f>ROUND(100*(F6/F$10),3)</f>
        <v>22.536999999999999</v>
      </c>
      <c r="H6" s="4">
        <v>154649</v>
      </c>
      <c r="I6" s="6">
        <f>ROUND(100*(H6/H$10),3)</f>
        <v>26.952000000000002</v>
      </c>
      <c r="J6" s="4">
        <v>695</v>
      </c>
      <c r="K6" s="6">
        <f>ROUND(100*(J6/J$10),3)</f>
        <v>20.55</v>
      </c>
    </row>
    <row r="7" spans="1:12" x14ac:dyDescent="0.25">
      <c r="A7" t="s">
        <v>2</v>
      </c>
      <c r="B7" s="4">
        <v>7931</v>
      </c>
      <c r="C7" s="6">
        <f>ROUND(100*(B7/B$10),3)</f>
        <v>15.637</v>
      </c>
      <c r="D7" s="4">
        <v>3438</v>
      </c>
      <c r="E7" s="6">
        <f>ROUND(100*(D7/D$10),3)</f>
        <v>8.1280000000000001</v>
      </c>
      <c r="F7" s="4">
        <v>3232</v>
      </c>
      <c r="G7" s="6">
        <f>ROUND(100*(F7/F$10),3)</f>
        <v>8.3109999999999999</v>
      </c>
      <c r="H7" s="4">
        <v>44201</v>
      </c>
      <c r="I7" s="6">
        <f>ROUND(100*(H7/H$10),3)</f>
        <v>7.7030000000000003</v>
      </c>
      <c r="J7" s="4">
        <v>253</v>
      </c>
      <c r="K7" s="6">
        <f>ROUND(100*(J7/J$10),3)</f>
        <v>7.4809999999999999</v>
      </c>
    </row>
    <row r="8" spans="1:12" x14ac:dyDescent="0.25">
      <c r="A8" t="s">
        <v>3</v>
      </c>
      <c r="B8" s="4">
        <v>11639</v>
      </c>
      <c r="C8" s="6">
        <f>ROUND(100*(B8/B$10),3)</f>
        <v>22.948</v>
      </c>
      <c r="D8" s="4">
        <v>6996</v>
      </c>
      <c r="E8" s="6">
        <f>ROUND(100*(D8/D$10),3)</f>
        <v>16.541</v>
      </c>
      <c r="F8" s="4">
        <v>6404</v>
      </c>
      <c r="G8" s="6">
        <f>ROUND(100*(F8/F$10),3)</f>
        <v>16.468</v>
      </c>
      <c r="H8" s="4">
        <v>105047</v>
      </c>
      <c r="I8" s="6">
        <f>ROUND(100*(H8/H$10),3)</f>
        <v>18.308</v>
      </c>
      <c r="J8" s="4">
        <v>725</v>
      </c>
      <c r="K8" s="6">
        <f>ROUND(100*(J8/J$10),3)</f>
        <v>21.437000000000001</v>
      </c>
    </row>
    <row r="9" spans="1:12" x14ac:dyDescent="0.25">
      <c r="A9" t="s">
        <v>4</v>
      </c>
      <c r="B9" s="4">
        <v>13647</v>
      </c>
      <c r="C9" s="6">
        <f>ROUND(100*(B9/B$10),3)</f>
        <v>26.908000000000001</v>
      </c>
      <c r="D9" s="4">
        <v>24086</v>
      </c>
      <c r="E9" s="6">
        <f>ROUND(100*(D9/D$10),3)</f>
        <v>56.945999999999998</v>
      </c>
      <c r="F9" s="4">
        <v>20487</v>
      </c>
      <c r="G9" s="6">
        <f>ROUND(100*(F9/F$10),3)</f>
        <v>52.683</v>
      </c>
      <c r="H9" s="4">
        <v>269887</v>
      </c>
      <c r="I9" s="6">
        <f>ROUND(100*(H9/H$10),3)</f>
        <v>47.036000000000001</v>
      </c>
      <c r="J9" s="4">
        <v>1709</v>
      </c>
      <c r="K9" s="6">
        <f>ROUND(100*(J9/J$10),3)</f>
        <v>50.531999999999996</v>
      </c>
    </row>
    <row r="10" spans="1:12" x14ac:dyDescent="0.25">
      <c r="A10" s="2" t="s">
        <v>6</v>
      </c>
      <c r="B10" s="5">
        <f t="shared" ref="B10:K10" si="0">SUM(B6:B9)</f>
        <v>50718</v>
      </c>
      <c r="C10" s="7">
        <f t="shared" si="0"/>
        <v>99.999000000000009</v>
      </c>
      <c r="D10" s="5">
        <f t="shared" si="0"/>
        <v>42296</v>
      </c>
      <c r="E10" s="7">
        <f t="shared" si="0"/>
        <v>100</v>
      </c>
      <c r="F10" s="5">
        <f t="shared" si="0"/>
        <v>38887</v>
      </c>
      <c r="G10" s="7">
        <f t="shared" si="0"/>
        <v>99.998999999999995</v>
      </c>
      <c r="H10" s="5">
        <f t="shared" si="0"/>
        <v>573784</v>
      </c>
      <c r="I10" s="7">
        <f t="shared" si="0"/>
        <v>99.998999999999995</v>
      </c>
      <c r="J10" s="5">
        <f t="shared" si="0"/>
        <v>3382</v>
      </c>
      <c r="K10" s="7">
        <f t="shared" si="0"/>
        <v>100</v>
      </c>
    </row>
    <row r="11" spans="1:12" x14ac:dyDescent="0.25">
      <c r="C11" s="8"/>
      <c r="E11" s="8"/>
      <c r="G11" s="8"/>
      <c r="I11" s="8"/>
      <c r="K11" s="8"/>
    </row>
    <row r="12" spans="1:12" x14ac:dyDescent="0.25">
      <c r="A12" t="s">
        <v>79</v>
      </c>
      <c r="B12" s="4">
        <f>SUM(B8:B9)</f>
        <v>25286</v>
      </c>
      <c r="C12" s="6">
        <f>100*(B12/B$10)</f>
        <v>49.856066879608818</v>
      </c>
      <c r="D12" s="4">
        <f>SUM(D8:D9)</f>
        <v>31082</v>
      </c>
      <c r="E12" s="6">
        <f t="shared" ref="E12" si="1">100*(D12/D$10)</f>
        <v>73.486854548893504</v>
      </c>
      <c r="F12" s="4">
        <f>SUM(F8:F9)</f>
        <v>26891</v>
      </c>
      <c r="G12" s="6">
        <f t="shared" ref="G12" si="2">100*(F12/F$10)</f>
        <v>69.151644508447546</v>
      </c>
      <c r="H12" s="4">
        <f>SUM(H8:H9)</f>
        <v>374934</v>
      </c>
      <c r="I12" s="6">
        <f t="shared" ref="I12" si="3">100*(H12/H$10)</f>
        <v>65.344101613150599</v>
      </c>
      <c r="J12" s="4">
        <f>SUM(J8:J9)</f>
        <v>2434</v>
      </c>
      <c r="K12" s="6">
        <f t="shared" ref="K12" si="4">100*(J12/J$10)</f>
        <v>71.969248965109401</v>
      </c>
    </row>
    <row r="14" spans="1:12" ht="30" customHeight="1" x14ac:dyDescent="0.25">
      <c r="B14" s="36" t="s">
        <v>84</v>
      </c>
      <c r="C14" s="36"/>
      <c r="D14" s="36" t="s">
        <v>85</v>
      </c>
      <c r="E14" s="36"/>
      <c r="F14" s="36" t="s">
        <v>88</v>
      </c>
      <c r="G14" s="36"/>
      <c r="H14" s="36" t="s">
        <v>89</v>
      </c>
      <c r="I14" s="36"/>
      <c r="J14" s="36" t="s">
        <v>146</v>
      </c>
      <c r="K14" s="36"/>
    </row>
    <row r="15" spans="1:12" x14ac:dyDescent="0.25">
      <c r="B15" s="17" t="s">
        <v>20</v>
      </c>
      <c r="C15" s="17" t="s">
        <v>21</v>
      </c>
      <c r="D15" s="17" t="s">
        <v>20</v>
      </c>
      <c r="E15" s="17" t="s">
        <v>21</v>
      </c>
      <c r="F15" s="17" t="s">
        <v>20</v>
      </c>
      <c r="G15" s="17" t="s">
        <v>21</v>
      </c>
      <c r="H15" s="17" t="s">
        <v>20</v>
      </c>
      <c r="I15" s="17" t="s">
        <v>21</v>
      </c>
      <c r="J15" s="17" t="s">
        <v>20</v>
      </c>
      <c r="K15" s="17" t="s">
        <v>21</v>
      </c>
    </row>
    <row r="16" spans="1:12" x14ac:dyDescent="0.25">
      <c r="A16" t="s">
        <v>1</v>
      </c>
      <c r="B16" s="4">
        <v>311</v>
      </c>
      <c r="C16" s="6">
        <f>ROUND(100*(B16/B$20),3)</f>
        <v>20.582000000000001</v>
      </c>
      <c r="D16" s="4">
        <v>824</v>
      </c>
      <c r="E16" s="6">
        <f>ROUND(100*(D16/D$20),3)</f>
        <v>19.140999999999998</v>
      </c>
      <c r="F16" s="4">
        <v>2998</v>
      </c>
      <c r="G16" s="6">
        <f>ROUND(100*(F16/F$20),3)</f>
        <v>8.3800000000000008</v>
      </c>
      <c r="H16" s="4">
        <v>2270</v>
      </c>
      <c r="I16" s="6">
        <f>ROUND(100*(H16/H$20),3)</f>
        <v>11.304</v>
      </c>
      <c r="J16" s="4">
        <f>SUM(B6,D6,F6,H6,J6,B16,D16,F16,H16)</f>
        <v>195788</v>
      </c>
      <c r="K16" s="6">
        <f>ROUND(100*(J16/J$20),3)</f>
        <v>25.402999999999999</v>
      </c>
      <c r="L16" s="4"/>
    </row>
    <row r="17" spans="1:12" x14ac:dyDescent="0.25">
      <c r="A17" t="s">
        <v>2</v>
      </c>
      <c r="B17" s="4">
        <v>126</v>
      </c>
      <c r="C17" s="6">
        <f>ROUND(100*(B17/B$20),3)</f>
        <v>8.3390000000000004</v>
      </c>
      <c r="D17" s="4">
        <v>379</v>
      </c>
      <c r="E17" s="6">
        <f>ROUND(100*(D17/D$20),3)</f>
        <v>8.8040000000000003</v>
      </c>
      <c r="F17" s="4">
        <v>2145</v>
      </c>
      <c r="G17" s="6">
        <f>ROUND(100*(F17/F$20),3)</f>
        <v>5.9960000000000004</v>
      </c>
      <c r="H17" s="4">
        <v>5179</v>
      </c>
      <c r="I17" s="6">
        <f>ROUND(100*(H17/H$20),3)</f>
        <v>25.791</v>
      </c>
      <c r="J17" s="4">
        <f>SUM(B7,D7,F7,H7,J7,B17,D17,F17,H17)</f>
        <v>66884</v>
      </c>
      <c r="K17" s="6">
        <f>ROUND(100*(J17/J$20),3)</f>
        <v>8.6780000000000008</v>
      </c>
      <c r="L17" s="4"/>
    </row>
    <row r="18" spans="1:12" x14ac:dyDescent="0.25">
      <c r="A18" t="s">
        <v>3</v>
      </c>
      <c r="B18" s="4">
        <v>287</v>
      </c>
      <c r="C18" s="6">
        <f>ROUND(100*(B18/B$20),3)</f>
        <v>18.994</v>
      </c>
      <c r="D18" s="4">
        <v>712</v>
      </c>
      <c r="E18" s="6">
        <f>ROUND(100*(D18/D$20),3)</f>
        <v>16.539000000000001</v>
      </c>
      <c r="F18" s="4">
        <v>3679</v>
      </c>
      <c r="G18" s="6">
        <f>ROUND(100*(F18/F$20),3)</f>
        <v>10.284000000000001</v>
      </c>
      <c r="H18" s="4">
        <v>7716</v>
      </c>
      <c r="I18" s="6">
        <f>ROUND(100*(H18/H$20),3)</f>
        <v>38.423999999999999</v>
      </c>
      <c r="J18" s="4">
        <f>SUM(B8,D8,F8,H8,J8,B18,D18,F18,H18)</f>
        <v>143205</v>
      </c>
      <c r="K18" s="6">
        <f>ROUND(100*(J18/J$20),3)</f>
        <v>18.579999999999998</v>
      </c>
      <c r="L18" s="4"/>
    </row>
    <row r="19" spans="1:12" x14ac:dyDescent="0.25">
      <c r="A19" t="s">
        <v>4</v>
      </c>
      <c r="B19" s="4">
        <v>787</v>
      </c>
      <c r="C19" s="6">
        <f>ROUND(100*(B19/B$20),3)</f>
        <v>52.085000000000001</v>
      </c>
      <c r="D19" s="4">
        <v>2390</v>
      </c>
      <c r="E19" s="6">
        <f>ROUND(100*(D19/D$20),3)</f>
        <v>55.517000000000003</v>
      </c>
      <c r="F19" s="4">
        <v>26952</v>
      </c>
      <c r="G19" s="6">
        <f>ROUND(100*(F19/F$20),3)</f>
        <v>75.34</v>
      </c>
      <c r="H19" s="4">
        <v>4916</v>
      </c>
      <c r="I19" s="6">
        <f>ROUND(100*(H19/H$20),3)</f>
        <v>24.481000000000002</v>
      </c>
      <c r="J19" s="4">
        <f>SUM(B9,D9,F9,H9,J9,B19,D19,F19,H19)</f>
        <v>364861</v>
      </c>
      <c r="K19" s="6">
        <f>ROUND(100*(J19/J$20),3)</f>
        <v>47.338999999999999</v>
      </c>
      <c r="L19" s="4"/>
    </row>
    <row r="20" spans="1:12" x14ac:dyDescent="0.25">
      <c r="A20" s="2" t="s">
        <v>6</v>
      </c>
      <c r="B20" s="5">
        <f t="shared" ref="B20:K20" si="5">SUM(B16:B19)</f>
        <v>1511</v>
      </c>
      <c r="C20" s="7">
        <f t="shared" si="5"/>
        <v>100</v>
      </c>
      <c r="D20" s="5">
        <f t="shared" si="5"/>
        <v>4305</v>
      </c>
      <c r="E20" s="7">
        <f t="shared" si="5"/>
        <v>100.001</v>
      </c>
      <c r="F20" s="5">
        <f t="shared" si="5"/>
        <v>35774</v>
      </c>
      <c r="G20" s="7">
        <f t="shared" si="5"/>
        <v>100</v>
      </c>
      <c r="H20" s="5">
        <f t="shared" si="5"/>
        <v>20081</v>
      </c>
      <c r="I20" s="7">
        <f t="shared" si="5"/>
        <v>100</v>
      </c>
      <c r="J20" s="5">
        <f t="shared" si="5"/>
        <v>770738</v>
      </c>
      <c r="K20" s="7">
        <f t="shared" si="5"/>
        <v>100</v>
      </c>
      <c r="L20" s="30"/>
    </row>
    <row r="21" spans="1:12" x14ac:dyDescent="0.25">
      <c r="C21" s="8"/>
      <c r="E21" s="8"/>
      <c r="G21" s="8"/>
      <c r="I21" s="8"/>
      <c r="K21" s="8"/>
    </row>
    <row r="22" spans="1:12" x14ac:dyDescent="0.25">
      <c r="A22" t="s">
        <v>79</v>
      </c>
      <c r="B22" s="4">
        <f>SUM(B18:B19)</f>
        <v>1074</v>
      </c>
      <c r="C22" s="6">
        <f>100*(B22/B$20)</f>
        <v>71.078755790866978</v>
      </c>
      <c r="D22" s="4">
        <f>SUM(D18:D19)</f>
        <v>3102</v>
      </c>
      <c r="E22" s="6">
        <f>100*(D22/D$20)</f>
        <v>72.055749128919871</v>
      </c>
      <c r="F22" s="4">
        <f>SUM(F18:F19)</f>
        <v>30631</v>
      </c>
      <c r="G22" s="6">
        <f>100*(F22/F$20)</f>
        <v>85.623637278470397</v>
      </c>
      <c r="H22" s="4">
        <f>SUM(H18:H19)</f>
        <v>12632</v>
      </c>
      <c r="I22" s="6">
        <f>100*(H22/H$20)</f>
        <v>62.90523380309746</v>
      </c>
      <c r="J22" s="4">
        <f>SUM(J18:J19)</f>
        <v>508066</v>
      </c>
      <c r="K22" s="6">
        <f>100*(J22/J$20)</f>
        <v>65.919417493363511</v>
      </c>
    </row>
    <row r="24" spans="1:12" x14ac:dyDescent="0.25">
      <c r="A24" s="1" t="s">
        <v>8</v>
      </c>
    </row>
    <row r="25" spans="1:12" ht="15" customHeight="1" x14ac:dyDescent="0.25">
      <c r="A25" s="35" t="s">
        <v>134</v>
      </c>
      <c r="B25" s="35"/>
      <c r="C25" s="35"/>
      <c r="D25" s="35"/>
      <c r="E25" s="35"/>
      <c r="F25" s="35"/>
      <c r="G25" s="35"/>
      <c r="H25" s="35"/>
      <c r="I25" s="35"/>
      <c r="J25" s="35"/>
      <c r="K25" s="35"/>
    </row>
    <row r="27" spans="1:12" x14ac:dyDescent="0.25">
      <c r="A27" s="1" t="s">
        <v>9</v>
      </c>
    </row>
    <row r="28" spans="1:12" x14ac:dyDescent="0.25">
      <c r="A28" t="s">
        <v>10</v>
      </c>
    </row>
    <row r="29" spans="1:12" x14ac:dyDescent="0.25">
      <c r="A29" t="s">
        <v>60</v>
      </c>
    </row>
    <row r="30" spans="1:12" x14ac:dyDescent="0.25">
      <c r="A30" t="s">
        <v>22</v>
      </c>
    </row>
  </sheetData>
  <mergeCells count="11">
    <mergeCell ref="B4:C4"/>
    <mergeCell ref="D4:E4"/>
    <mergeCell ref="F4:G4"/>
    <mergeCell ref="H4:I4"/>
    <mergeCell ref="A25:K25"/>
    <mergeCell ref="J4:K4"/>
    <mergeCell ref="B14:C14"/>
    <mergeCell ref="D14:E14"/>
    <mergeCell ref="F14:G14"/>
    <mergeCell ref="H14:I14"/>
    <mergeCell ref="J14:K14"/>
  </mergeCells>
  <pageMargins left="0.51181102362204722" right="0.5118110236220472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59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C6" sqref="C6"/>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0</v>
      </c>
    </row>
    <row r="2" spans="1:9" x14ac:dyDescent="0.25">
      <c r="A2" s="1" t="s">
        <v>11</v>
      </c>
    </row>
    <row r="4" spans="1:9" ht="30" customHeight="1" x14ac:dyDescent="0.25">
      <c r="B4" s="36" t="s">
        <v>12</v>
      </c>
      <c r="C4" s="36"/>
      <c r="D4" s="36" t="s">
        <v>13</v>
      </c>
      <c r="E4" s="36"/>
      <c r="F4" s="36" t="s">
        <v>14</v>
      </c>
      <c r="G4" s="36"/>
      <c r="H4" s="36" t="s">
        <v>15</v>
      </c>
      <c r="I4" s="36"/>
    </row>
    <row r="5" spans="1:9" x14ac:dyDescent="0.25">
      <c r="B5" s="3" t="s">
        <v>20</v>
      </c>
      <c r="C5" s="3" t="s">
        <v>21</v>
      </c>
      <c r="D5" s="3" t="s">
        <v>20</v>
      </c>
      <c r="E5" s="3" t="s">
        <v>21</v>
      </c>
      <c r="F5" s="3" t="s">
        <v>20</v>
      </c>
      <c r="G5" s="3" t="s">
        <v>21</v>
      </c>
      <c r="H5" s="3" t="s">
        <v>20</v>
      </c>
      <c r="I5" s="3" t="s">
        <v>21</v>
      </c>
    </row>
    <row r="6" spans="1:9" x14ac:dyDescent="0.25">
      <c r="A6" t="s">
        <v>1</v>
      </c>
      <c r="B6" s="4">
        <v>146428</v>
      </c>
      <c r="C6" s="6">
        <f>ROUND(100*(B6/B$11),3)</f>
        <v>18.411999999999999</v>
      </c>
      <c r="D6" s="4">
        <v>71197</v>
      </c>
      <c r="E6" s="6">
        <f>ROUND(100*(D6/D$11),3)</f>
        <v>19.974</v>
      </c>
      <c r="F6" s="4">
        <v>21033</v>
      </c>
      <c r="G6" s="6">
        <f>ROUND(100*(F6/F$11),3)</f>
        <v>26.651</v>
      </c>
      <c r="H6" s="4">
        <v>50474</v>
      </c>
      <c r="I6" s="6">
        <f>ROUND(100*(H6/H$11),3)</f>
        <v>12.317</v>
      </c>
    </row>
    <row r="7" spans="1:9" x14ac:dyDescent="0.25">
      <c r="A7" t="s">
        <v>2</v>
      </c>
      <c r="B7" s="4">
        <v>56079</v>
      </c>
      <c r="C7" s="6">
        <f t="shared" ref="C7:E10" si="0">ROUND(100*(B7/B$11),3)</f>
        <v>7.0510000000000002</v>
      </c>
      <c r="D7" s="4">
        <v>33457</v>
      </c>
      <c r="E7" s="6">
        <f t="shared" si="0"/>
        <v>9.3859999999999992</v>
      </c>
      <c r="F7" s="4">
        <v>9920</v>
      </c>
      <c r="G7" s="6">
        <f t="shared" ref="G7" si="1">ROUND(100*(F7/F$11),3)</f>
        <v>12.57</v>
      </c>
      <c r="H7" s="4">
        <v>15830</v>
      </c>
      <c r="I7" s="6">
        <f t="shared" ref="I7" si="2">ROUND(100*(H7/H$11),3)</f>
        <v>3.863</v>
      </c>
    </row>
    <row r="8" spans="1:9" x14ac:dyDescent="0.25">
      <c r="A8" t="s">
        <v>3</v>
      </c>
      <c r="B8" s="4">
        <v>120331</v>
      </c>
      <c r="C8" s="6">
        <f t="shared" si="0"/>
        <v>15.13</v>
      </c>
      <c r="D8" s="4">
        <v>43505</v>
      </c>
      <c r="E8" s="6">
        <f t="shared" si="0"/>
        <v>12.205</v>
      </c>
      <c r="F8" s="4">
        <v>14113</v>
      </c>
      <c r="G8" s="6">
        <f t="shared" ref="G8" si="3">ROUND(100*(F8/F$11),3)</f>
        <v>17.882999999999999</v>
      </c>
      <c r="H8" s="4">
        <v>55292</v>
      </c>
      <c r="I8" s="6">
        <f t="shared" ref="I8" si="4">ROUND(100*(H8/H$11),3)</f>
        <v>13.493</v>
      </c>
    </row>
    <row r="9" spans="1:9" x14ac:dyDescent="0.25">
      <c r="A9" t="s">
        <v>4</v>
      </c>
      <c r="B9" s="4">
        <v>158055</v>
      </c>
      <c r="C9" s="6">
        <f t="shared" si="0"/>
        <v>19.873999999999999</v>
      </c>
      <c r="D9" s="4">
        <v>179293</v>
      </c>
      <c r="E9" s="6">
        <f t="shared" si="0"/>
        <v>50.3</v>
      </c>
      <c r="F9" s="4">
        <v>32749</v>
      </c>
      <c r="G9" s="6">
        <f t="shared" ref="G9" si="5">ROUND(100*(F9/F$11),3)</f>
        <v>41.497</v>
      </c>
      <c r="H9" s="4">
        <v>288186</v>
      </c>
      <c r="I9" s="6">
        <f t="shared" ref="I9" si="6">ROUND(100*(H9/H$11),3)</f>
        <v>70.326999999999998</v>
      </c>
    </row>
    <row r="10" spans="1:9" x14ac:dyDescent="0.25">
      <c r="A10" t="s">
        <v>5</v>
      </c>
      <c r="B10" s="4">
        <v>314407</v>
      </c>
      <c r="C10" s="6">
        <f t="shared" si="0"/>
        <v>39.533000000000001</v>
      </c>
      <c r="D10" s="4">
        <v>28994</v>
      </c>
      <c r="E10" s="6">
        <f t="shared" si="0"/>
        <v>8.1340000000000003</v>
      </c>
      <c r="F10" s="4">
        <v>1104</v>
      </c>
      <c r="G10" s="6">
        <f t="shared" ref="G10" si="7">ROUND(100*(F10/F$11),3)</f>
        <v>1.399</v>
      </c>
      <c r="H10" s="4">
        <v>0</v>
      </c>
      <c r="I10" s="6">
        <f t="shared" ref="I10" si="8">ROUND(100*(H10/H$11),3)</f>
        <v>0</v>
      </c>
    </row>
    <row r="11" spans="1:9" x14ac:dyDescent="0.25">
      <c r="A11" s="2" t="s">
        <v>6</v>
      </c>
      <c r="B11" s="5">
        <f>SUM(B6:B10)</f>
        <v>795300</v>
      </c>
      <c r="C11" s="7">
        <f t="shared" ref="C11:D11" si="9">SUM(C6:C10)</f>
        <v>100</v>
      </c>
      <c r="D11" s="5">
        <f t="shared" si="9"/>
        <v>356446</v>
      </c>
      <c r="E11" s="7">
        <f t="shared" ref="E11:I11" si="10">SUM(E6:E10)</f>
        <v>99.998999999999995</v>
      </c>
      <c r="F11" s="5">
        <f t="shared" si="10"/>
        <v>78919</v>
      </c>
      <c r="G11" s="7">
        <f t="shared" si="10"/>
        <v>100</v>
      </c>
      <c r="H11" s="5">
        <f t="shared" si="10"/>
        <v>409782</v>
      </c>
      <c r="I11" s="7">
        <f t="shared" si="10"/>
        <v>100</v>
      </c>
    </row>
    <row r="12" spans="1:9" x14ac:dyDescent="0.25">
      <c r="C12" s="8"/>
      <c r="E12" s="8"/>
      <c r="G12" s="8"/>
      <c r="I12" s="8"/>
    </row>
    <row r="13" spans="1:9" x14ac:dyDescent="0.25">
      <c r="A13" t="s">
        <v>7</v>
      </c>
      <c r="B13" s="4">
        <f>SUM(B8:B10)</f>
        <v>592793</v>
      </c>
      <c r="C13" s="6">
        <f>100*(B13/B$11)</f>
        <v>74.537030051552875</v>
      </c>
      <c r="D13" s="4">
        <f t="shared" ref="D13" si="11">SUM(D8:D10)</f>
        <v>251792</v>
      </c>
      <c r="E13" s="6">
        <f t="shared" ref="E13" si="12">100*(D13/D$11)</f>
        <v>70.639591971855481</v>
      </c>
      <c r="F13" s="4">
        <f t="shared" ref="F13" si="13">SUM(F8:F10)</f>
        <v>47966</v>
      </c>
      <c r="G13" s="6">
        <f t="shared" ref="G13" si="14">100*(F13/F$11)</f>
        <v>60.778773172493317</v>
      </c>
      <c r="H13" s="4">
        <f t="shared" ref="H13" si="15">SUM(H8:H10)</f>
        <v>343478</v>
      </c>
      <c r="I13" s="6">
        <f t="shared" ref="I13" si="16">100*(H13/H$11)</f>
        <v>83.819689493437977</v>
      </c>
    </row>
    <row r="15" spans="1:9" ht="30" customHeight="1" x14ac:dyDescent="0.25">
      <c r="B15" s="36" t="s">
        <v>16</v>
      </c>
      <c r="C15" s="36"/>
      <c r="D15" s="36" t="s">
        <v>17</v>
      </c>
      <c r="E15" s="36"/>
      <c r="F15" s="36" t="s">
        <v>18</v>
      </c>
      <c r="G15" s="36"/>
      <c r="H15" s="36" t="s">
        <v>19</v>
      </c>
      <c r="I15" s="36"/>
    </row>
    <row r="16" spans="1:9" x14ac:dyDescent="0.25">
      <c r="B16" s="3" t="s">
        <v>20</v>
      </c>
      <c r="C16" s="3" t="s">
        <v>21</v>
      </c>
      <c r="D16" s="3" t="s">
        <v>20</v>
      </c>
      <c r="E16" s="3" t="s">
        <v>21</v>
      </c>
      <c r="F16" s="3" t="s">
        <v>20</v>
      </c>
      <c r="G16" s="3" t="s">
        <v>21</v>
      </c>
      <c r="H16" s="3" t="s">
        <v>20</v>
      </c>
      <c r="I16" s="3" t="s">
        <v>21</v>
      </c>
    </row>
    <row r="17" spans="1:9" x14ac:dyDescent="0.25">
      <c r="A17" t="s">
        <v>1</v>
      </c>
      <c r="B17" s="4">
        <v>687</v>
      </c>
      <c r="C17" s="6">
        <f>ROUND(100*(B17/B$22),3)</f>
        <v>0.84399999999999997</v>
      </c>
      <c r="D17" s="4">
        <v>9673</v>
      </c>
      <c r="E17" s="6">
        <f>ROUND(100*(D17/D$22),3)</f>
        <v>11.079000000000001</v>
      </c>
      <c r="F17" s="4">
        <v>8611</v>
      </c>
      <c r="G17" s="6">
        <f>ROUND(100*(F17/F$22),3)</f>
        <v>20.006</v>
      </c>
      <c r="H17" s="4">
        <f>SUM(B6,D6,F6,H6,B17,D17,F17)</f>
        <v>308103</v>
      </c>
      <c r="I17" s="6">
        <f>ROUND(100*(H17/H$22),3)</f>
        <v>16.634</v>
      </c>
    </row>
    <row r="18" spans="1:9" x14ac:dyDescent="0.25">
      <c r="A18" t="s">
        <v>2</v>
      </c>
      <c r="B18" s="4">
        <v>161</v>
      </c>
      <c r="C18" s="6">
        <f t="shared" ref="C18:E21" si="17">ROUND(100*(B18/B$22),3)</f>
        <v>0.19800000000000001</v>
      </c>
      <c r="D18" s="4">
        <v>8261</v>
      </c>
      <c r="E18" s="6">
        <f t="shared" si="17"/>
        <v>9.4610000000000003</v>
      </c>
      <c r="F18" s="4">
        <v>4491</v>
      </c>
      <c r="G18" s="6">
        <f t="shared" ref="G18" si="18">ROUND(100*(F18/F$22),3)</f>
        <v>10.433999999999999</v>
      </c>
      <c r="H18" s="4">
        <f t="shared" ref="H18:H21" si="19">SUM(B7,D7,F7,H7,B18,D18,F18)</f>
        <v>128199</v>
      </c>
      <c r="I18" s="6">
        <f t="shared" ref="I18" si="20">ROUND(100*(H18/H$22),3)</f>
        <v>6.9210000000000003</v>
      </c>
    </row>
    <row r="19" spans="1:9" x14ac:dyDescent="0.25">
      <c r="A19" t="s">
        <v>3</v>
      </c>
      <c r="B19" s="4">
        <v>21106</v>
      </c>
      <c r="C19" s="6">
        <f t="shared" si="17"/>
        <v>25.922000000000001</v>
      </c>
      <c r="D19" s="4">
        <v>29171</v>
      </c>
      <c r="E19" s="6">
        <f t="shared" si="17"/>
        <v>33.409999999999997</v>
      </c>
      <c r="F19" s="4">
        <v>7231</v>
      </c>
      <c r="G19" s="6">
        <f t="shared" ref="G19" si="21">ROUND(100*(F19/F$22),3)</f>
        <v>16.798999999999999</v>
      </c>
      <c r="H19" s="4">
        <f t="shared" si="19"/>
        <v>290749</v>
      </c>
      <c r="I19" s="6">
        <f t="shared" ref="I19" si="22">ROUND(100*(H19/H$22),3)</f>
        <v>15.696999999999999</v>
      </c>
    </row>
    <row r="20" spans="1:9" x14ac:dyDescent="0.25">
      <c r="A20" t="s">
        <v>4</v>
      </c>
      <c r="B20" s="4">
        <v>58890</v>
      </c>
      <c r="C20" s="6">
        <f t="shared" si="17"/>
        <v>72.326999999999998</v>
      </c>
      <c r="D20" s="4">
        <v>29414</v>
      </c>
      <c r="E20" s="6">
        <f t="shared" si="17"/>
        <v>33.688000000000002</v>
      </c>
      <c r="F20" s="4">
        <v>21843</v>
      </c>
      <c r="G20" s="6">
        <f t="shared" ref="G20" si="23">ROUND(100*(F20/F$22),3)</f>
        <v>50.747</v>
      </c>
      <c r="H20" s="4">
        <f t="shared" si="19"/>
        <v>768430</v>
      </c>
      <c r="I20" s="6">
        <f t="shared" ref="I20" si="24">ROUND(100*(H20/H$22),3)</f>
        <v>41.487000000000002</v>
      </c>
    </row>
    <row r="21" spans="1:9" x14ac:dyDescent="0.25">
      <c r="A21" t="s">
        <v>5</v>
      </c>
      <c r="B21" s="4">
        <v>578</v>
      </c>
      <c r="C21" s="6">
        <f t="shared" si="17"/>
        <v>0.71</v>
      </c>
      <c r="D21" s="4">
        <v>10793</v>
      </c>
      <c r="E21" s="6">
        <f t="shared" si="17"/>
        <v>12.361000000000001</v>
      </c>
      <c r="F21" s="4">
        <v>867</v>
      </c>
      <c r="G21" s="6">
        <f t="shared" ref="G21" si="25">ROUND(100*(F21/F$22),3)</f>
        <v>2.0139999999999998</v>
      </c>
      <c r="H21" s="4">
        <f t="shared" si="19"/>
        <v>356743</v>
      </c>
      <c r="I21" s="6">
        <f t="shared" ref="I21" si="26">ROUND(100*(H21/H$22),3)</f>
        <v>19.260000000000002</v>
      </c>
    </row>
    <row r="22" spans="1:9" x14ac:dyDescent="0.25">
      <c r="A22" s="2" t="s">
        <v>6</v>
      </c>
      <c r="B22" s="5">
        <f t="shared" ref="B22:F22" si="27">SUM(B17:B21)</f>
        <v>81422</v>
      </c>
      <c r="C22" s="7">
        <f t="shared" si="27"/>
        <v>100.00099999999999</v>
      </c>
      <c r="D22" s="5">
        <f t="shared" si="27"/>
        <v>87312</v>
      </c>
      <c r="E22" s="7">
        <f t="shared" ref="E22" si="28">SUM(E17:E21)</f>
        <v>99.999000000000009</v>
      </c>
      <c r="F22" s="5">
        <f t="shared" si="27"/>
        <v>43043</v>
      </c>
      <c r="G22" s="7">
        <f t="shared" ref="G22" si="29">SUM(G17:G21)</f>
        <v>99.999999999999986</v>
      </c>
      <c r="H22" s="5">
        <f t="shared" ref="H22:I22" si="30">SUM(H17:H21)</f>
        <v>1852224</v>
      </c>
      <c r="I22" s="7">
        <f t="shared" si="30"/>
        <v>99.999000000000009</v>
      </c>
    </row>
    <row r="23" spans="1:9" x14ac:dyDescent="0.25">
      <c r="C23" s="8"/>
      <c r="E23" s="8"/>
      <c r="G23" s="8"/>
      <c r="I23" s="8"/>
    </row>
    <row r="24" spans="1:9" x14ac:dyDescent="0.25">
      <c r="A24" t="s">
        <v>7</v>
      </c>
      <c r="B24" s="4">
        <f t="shared" ref="B24" si="31">SUM(B19:B21)</f>
        <v>80574</v>
      </c>
      <c r="C24" s="6">
        <f>100*(B24/B$22)</f>
        <v>98.958512441354912</v>
      </c>
      <c r="D24" s="4">
        <f t="shared" ref="D24" si="32">SUM(D19:D21)</f>
        <v>69378</v>
      </c>
      <c r="E24" s="6">
        <f>100*(D24/D$22)</f>
        <v>79.459868059373278</v>
      </c>
      <c r="F24" s="4">
        <f t="shared" ref="F24" si="33">SUM(F19:F21)</f>
        <v>29941</v>
      </c>
      <c r="G24" s="6">
        <f>100*(F24/F$22)</f>
        <v>69.560671886253274</v>
      </c>
      <c r="H24" s="4">
        <f t="shared" ref="H24" si="34">SUM(H19:H21)</f>
        <v>1415922</v>
      </c>
      <c r="I24" s="6">
        <f>100*(H24/H$22)</f>
        <v>76.444425728205658</v>
      </c>
    </row>
    <row r="26" spans="1:9" x14ac:dyDescent="0.25">
      <c r="A26" s="1" t="s">
        <v>8</v>
      </c>
    </row>
    <row r="27" spans="1:9" ht="30" customHeight="1" x14ac:dyDescent="0.25">
      <c r="A27" s="35" t="s">
        <v>23</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B4:C4"/>
    <mergeCell ref="D4:E4"/>
    <mergeCell ref="F4:G4"/>
    <mergeCell ref="H4:I4"/>
    <mergeCell ref="A27:I27"/>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8</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A28" sqref="A28"/>
    </sheetView>
  </sheetViews>
  <sheetFormatPr defaultRowHeight="15" x14ac:dyDescent="0.25"/>
  <cols>
    <col min="1" max="1" width="33.28515625" customWidth="1"/>
    <col min="2" max="9" width="9.28515625" customWidth="1"/>
  </cols>
  <sheetData>
    <row r="1" spans="1:10" x14ac:dyDescent="0.25">
      <c r="A1" t="s">
        <v>147</v>
      </c>
    </row>
    <row r="2" spans="1:10" x14ac:dyDescent="0.25">
      <c r="A2" s="1" t="s">
        <v>148</v>
      </c>
    </row>
    <row r="4" spans="1:10" ht="30" customHeight="1" x14ac:dyDescent="0.25">
      <c r="A4" s="9" t="s">
        <v>43</v>
      </c>
      <c r="B4" s="36" t="s">
        <v>37</v>
      </c>
      <c r="C4" s="36"/>
      <c r="D4" s="36" t="s">
        <v>39</v>
      </c>
      <c r="E4" s="36"/>
      <c r="F4" s="36" t="s">
        <v>40</v>
      </c>
      <c r="G4" s="36"/>
      <c r="H4" s="36" t="s">
        <v>41</v>
      </c>
      <c r="I4" s="36"/>
    </row>
    <row r="5" spans="1:10" x14ac:dyDescent="0.25">
      <c r="B5" s="17" t="s">
        <v>34</v>
      </c>
      <c r="C5" s="17" t="s">
        <v>38</v>
      </c>
      <c r="D5" s="17" t="s">
        <v>34</v>
      </c>
      <c r="E5" s="17" t="s">
        <v>38</v>
      </c>
      <c r="F5" s="17" t="s">
        <v>34</v>
      </c>
      <c r="G5" s="17" t="s">
        <v>38</v>
      </c>
      <c r="H5" s="17" t="s">
        <v>34</v>
      </c>
      <c r="I5" s="17" t="s">
        <v>38</v>
      </c>
    </row>
    <row r="6" spans="1:10" x14ac:dyDescent="0.25">
      <c r="A6" t="s">
        <v>124</v>
      </c>
      <c r="B6" s="18">
        <v>555</v>
      </c>
      <c r="C6" s="18">
        <v>695</v>
      </c>
      <c r="D6" s="18">
        <v>315</v>
      </c>
      <c r="E6" s="18">
        <v>253</v>
      </c>
      <c r="F6" s="18">
        <v>829</v>
      </c>
      <c r="G6" s="18">
        <v>725</v>
      </c>
      <c r="H6" s="18">
        <v>1964</v>
      </c>
      <c r="I6" s="18">
        <v>1709</v>
      </c>
    </row>
    <row r="7" spans="1:10" x14ac:dyDescent="0.25">
      <c r="A7" t="s">
        <v>125</v>
      </c>
      <c r="B7" s="18">
        <v>7062</v>
      </c>
      <c r="C7" s="18">
        <v>17501</v>
      </c>
      <c r="D7" s="18">
        <v>5799</v>
      </c>
      <c r="E7" s="18">
        <v>7931</v>
      </c>
      <c r="F7" s="18">
        <v>9757</v>
      </c>
      <c r="G7" s="18">
        <v>11639</v>
      </c>
      <c r="H7" s="18">
        <v>14736</v>
      </c>
      <c r="I7" s="18">
        <v>13647</v>
      </c>
    </row>
    <row r="8" spans="1:10" x14ac:dyDescent="0.25">
      <c r="A8" t="s">
        <v>126</v>
      </c>
      <c r="B8" s="18">
        <v>6681</v>
      </c>
      <c r="C8" s="18">
        <v>7776</v>
      </c>
      <c r="D8" s="18">
        <v>4716</v>
      </c>
      <c r="E8" s="18">
        <v>3438</v>
      </c>
      <c r="F8" s="18">
        <v>11074</v>
      </c>
      <c r="G8" s="18">
        <v>6996</v>
      </c>
      <c r="H8" s="18">
        <v>39511</v>
      </c>
      <c r="I8" s="18">
        <v>24086</v>
      </c>
    </row>
    <row r="9" spans="1:10" x14ac:dyDescent="0.25">
      <c r="A9" t="s">
        <v>127</v>
      </c>
      <c r="B9" s="18">
        <v>7070</v>
      </c>
      <c r="C9" s="18">
        <v>8764</v>
      </c>
      <c r="D9" s="18">
        <v>3172</v>
      </c>
      <c r="E9" s="18">
        <v>3232</v>
      </c>
      <c r="F9" s="18">
        <v>7078</v>
      </c>
      <c r="G9" s="18">
        <v>6404</v>
      </c>
      <c r="H9" s="18">
        <v>22042</v>
      </c>
      <c r="I9" s="18">
        <v>20487</v>
      </c>
    </row>
    <row r="10" spans="1:10" x14ac:dyDescent="0.25">
      <c r="A10" t="s">
        <v>132</v>
      </c>
      <c r="B10" s="18">
        <v>265</v>
      </c>
      <c r="C10" s="18">
        <v>311</v>
      </c>
      <c r="D10" s="18">
        <v>229</v>
      </c>
      <c r="E10" s="18">
        <v>126</v>
      </c>
      <c r="F10" s="18">
        <v>355</v>
      </c>
      <c r="G10" s="18">
        <v>287</v>
      </c>
      <c r="H10" s="18">
        <v>1036</v>
      </c>
      <c r="I10" s="18">
        <v>787</v>
      </c>
    </row>
    <row r="11" spans="1:10" x14ac:dyDescent="0.25">
      <c r="A11" t="s">
        <v>128</v>
      </c>
      <c r="B11" s="18">
        <v>87565</v>
      </c>
      <c r="C11" s="18">
        <v>154649</v>
      </c>
      <c r="D11" s="18">
        <v>41692</v>
      </c>
      <c r="E11" s="18">
        <v>44201</v>
      </c>
      <c r="F11" s="18">
        <v>109693</v>
      </c>
      <c r="G11" s="18">
        <v>105047</v>
      </c>
      <c r="H11" s="18">
        <v>289049</v>
      </c>
      <c r="I11" s="18">
        <v>269887</v>
      </c>
    </row>
    <row r="12" spans="1:10" x14ac:dyDescent="0.25">
      <c r="A12" t="s">
        <v>129</v>
      </c>
      <c r="B12" s="18">
        <v>608</v>
      </c>
      <c r="C12" s="18">
        <v>824</v>
      </c>
      <c r="D12" s="18">
        <v>511</v>
      </c>
      <c r="E12" s="18">
        <v>379</v>
      </c>
      <c r="F12" s="18">
        <v>942</v>
      </c>
      <c r="G12" s="18">
        <v>712</v>
      </c>
      <c r="H12" s="18">
        <v>2917</v>
      </c>
      <c r="I12" s="18">
        <v>2390</v>
      </c>
    </row>
    <row r="13" spans="1:10" x14ac:dyDescent="0.25">
      <c r="A13" t="s">
        <v>130</v>
      </c>
      <c r="B13" s="18">
        <v>1613</v>
      </c>
      <c r="C13" s="18">
        <v>2998</v>
      </c>
      <c r="D13" s="18">
        <v>1723</v>
      </c>
      <c r="E13" s="18">
        <v>2145</v>
      </c>
      <c r="F13" s="18">
        <v>3475</v>
      </c>
      <c r="G13" s="18">
        <v>3679</v>
      </c>
      <c r="H13" s="18">
        <v>28026</v>
      </c>
      <c r="I13" s="18">
        <v>26952</v>
      </c>
    </row>
    <row r="14" spans="1:10" x14ac:dyDescent="0.25">
      <c r="A14" t="s">
        <v>131</v>
      </c>
      <c r="B14" s="18">
        <v>896</v>
      </c>
      <c r="C14" s="18">
        <v>2270</v>
      </c>
      <c r="D14" s="18">
        <v>3158</v>
      </c>
      <c r="E14" s="18">
        <v>5179</v>
      </c>
      <c r="F14" s="18">
        <v>4341</v>
      </c>
      <c r="G14" s="18">
        <v>7716</v>
      </c>
      <c r="H14" s="18">
        <v>4288</v>
      </c>
      <c r="I14" s="18">
        <v>4916</v>
      </c>
    </row>
    <row r="15" spans="1:10" x14ac:dyDescent="0.25">
      <c r="A15" s="2" t="s">
        <v>86</v>
      </c>
      <c r="B15" s="19">
        <f>SUM(B6:B14)</f>
        <v>112315</v>
      </c>
      <c r="C15" s="19">
        <f t="shared" ref="C15:I15" si="0">SUM(C6:C14)</f>
        <v>195788</v>
      </c>
      <c r="D15" s="19">
        <f t="shared" si="0"/>
        <v>61315</v>
      </c>
      <c r="E15" s="19">
        <f t="shared" si="0"/>
        <v>66884</v>
      </c>
      <c r="F15" s="19">
        <f t="shared" si="0"/>
        <v>147544</v>
      </c>
      <c r="G15" s="19">
        <f t="shared" si="0"/>
        <v>143205</v>
      </c>
      <c r="H15" s="19">
        <f t="shared" si="0"/>
        <v>403569</v>
      </c>
      <c r="I15" s="19">
        <f t="shared" si="0"/>
        <v>364861</v>
      </c>
      <c r="J15" s="4"/>
    </row>
    <row r="16" spans="1:10" x14ac:dyDescent="0.25">
      <c r="C16" s="8"/>
      <c r="E16" s="8"/>
      <c r="G16" s="8"/>
      <c r="I16" s="8"/>
    </row>
    <row r="17" spans="1:9" ht="30" customHeight="1" x14ac:dyDescent="0.25">
      <c r="A17" s="9" t="s">
        <v>44</v>
      </c>
      <c r="B17" s="36" t="s">
        <v>37</v>
      </c>
      <c r="C17" s="36"/>
      <c r="D17" s="36" t="s">
        <v>39</v>
      </c>
      <c r="E17" s="36"/>
      <c r="F17" s="36" t="s">
        <v>40</v>
      </c>
      <c r="G17" s="36"/>
      <c r="H17" s="36" t="s">
        <v>41</v>
      </c>
      <c r="I17" s="36"/>
    </row>
    <row r="18" spans="1:9" x14ac:dyDescent="0.25">
      <c r="B18" s="17" t="s">
        <v>34</v>
      </c>
      <c r="C18" s="17" t="s">
        <v>38</v>
      </c>
      <c r="D18" s="17" t="s">
        <v>34</v>
      </c>
      <c r="E18" s="17" t="s">
        <v>38</v>
      </c>
      <c r="F18" s="17" t="s">
        <v>34</v>
      </c>
      <c r="G18" s="17" t="s">
        <v>38</v>
      </c>
      <c r="H18" s="17" t="s">
        <v>34</v>
      </c>
      <c r="I18" s="17" t="s">
        <v>38</v>
      </c>
    </row>
    <row r="19" spans="1:9" ht="15" customHeight="1" x14ac:dyDescent="0.25">
      <c r="A19" t="s">
        <v>124</v>
      </c>
      <c r="B19" s="6">
        <f t="shared" ref="B19:C25" si="1">ROUND(100*(B6/SUM($B6:$C6)),3)</f>
        <v>44.4</v>
      </c>
      <c r="C19" s="20">
        <f t="shared" si="1"/>
        <v>55.6</v>
      </c>
      <c r="D19" s="6">
        <f>ROUND(100*(D6/SUM(D6:E6)),3)</f>
        <v>55.457999999999998</v>
      </c>
      <c r="E19" s="20">
        <f>ROUND(100*(E6/SUM(D6:E6)),3)</f>
        <v>44.542000000000002</v>
      </c>
      <c r="F19" s="6">
        <f>ROUND(100*(F6/SUM(F6:G6)),3)</f>
        <v>53.345999999999997</v>
      </c>
      <c r="G19" s="20">
        <f>ROUND(100*(G6/SUM(F6:G6)),3)</f>
        <v>46.654000000000003</v>
      </c>
      <c r="H19" s="6">
        <f>ROUND(100*(H6/SUM(H6:I6)),3)</f>
        <v>53.470999999999997</v>
      </c>
      <c r="I19" s="20">
        <f>ROUND(100*(I6/SUM(H6:I6)),3)</f>
        <v>46.529000000000003</v>
      </c>
    </row>
    <row r="20" spans="1:9" x14ac:dyDescent="0.25">
      <c r="A20" t="s">
        <v>125</v>
      </c>
      <c r="B20" s="6">
        <f t="shared" si="1"/>
        <v>28.751000000000001</v>
      </c>
      <c r="C20" s="21">
        <f t="shared" si="1"/>
        <v>71.248999999999995</v>
      </c>
      <c r="D20" s="6">
        <f>ROUND(100*(D7/SUM(D7:E7)),3)</f>
        <v>42.235999999999997</v>
      </c>
      <c r="E20" s="21">
        <f>ROUND(100*(E7/SUM(D7:E7)),3)</f>
        <v>57.764000000000003</v>
      </c>
      <c r="F20" s="6">
        <f>ROUND(100*(F7/SUM(F7:G7)),3)</f>
        <v>45.601999999999997</v>
      </c>
      <c r="G20" s="21">
        <f>ROUND(100*(G7/SUM(F7:G7)),3)</f>
        <v>54.398000000000003</v>
      </c>
      <c r="H20" s="6">
        <f>ROUND(100*(H7/SUM(H7:I7)),3)</f>
        <v>51.917999999999999</v>
      </c>
      <c r="I20" s="21">
        <f>ROUND(100*(I7/SUM(H7:I7)),3)</f>
        <v>48.082000000000001</v>
      </c>
    </row>
    <row r="21" spans="1:9" x14ac:dyDescent="0.25">
      <c r="A21" t="s">
        <v>126</v>
      </c>
      <c r="B21" s="6">
        <f t="shared" si="1"/>
        <v>46.213000000000001</v>
      </c>
      <c r="C21" s="21">
        <f t="shared" si="1"/>
        <v>53.786999999999999</v>
      </c>
      <c r="D21" s="6">
        <f>ROUND(100*(D8/SUM(D8:E8)),3)</f>
        <v>57.837000000000003</v>
      </c>
      <c r="E21" s="21">
        <f>ROUND(100*(E8/SUM(D8:E8)),3)</f>
        <v>42.162999999999997</v>
      </c>
      <c r="F21" s="6">
        <f>ROUND(100*(F8/SUM(F8:G8)),3)</f>
        <v>61.283999999999999</v>
      </c>
      <c r="G21" s="21">
        <f>ROUND(100*(G8/SUM(F8:G8)),3)</f>
        <v>38.716000000000001</v>
      </c>
      <c r="H21" s="6">
        <f>ROUND(100*(H8/SUM(H8:I8)),3)</f>
        <v>62.127000000000002</v>
      </c>
      <c r="I21" s="21">
        <f>ROUND(100*(I8/SUM(H8:I8)),3)</f>
        <v>37.872999999999998</v>
      </c>
    </row>
    <row r="22" spans="1:9" x14ac:dyDescent="0.25">
      <c r="A22" t="s">
        <v>127</v>
      </c>
      <c r="B22" s="6">
        <f t="shared" si="1"/>
        <v>44.651000000000003</v>
      </c>
      <c r="C22" s="21">
        <f t="shared" si="1"/>
        <v>55.348999999999997</v>
      </c>
      <c r="D22" s="6">
        <f>ROUND(100*(D9/SUM(D9:E9)),3)</f>
        <v>49.531999999999996</v>
      </c>
      <c r="E22" s="21">
        <f>ROUND(100*(E9/SUM(D9:E9)),3)</f>
        <v>50.468000000000004</v>
      </c>
      <c r="F22" s="6">
        <f>ROUND(100*(F9/SUM(F9:G9)),3)</f>
        <v>52.5</v>
      </c>
      <c r="G22" s="21">
        <f>ROUND(100*(G9/SUM(F9:G9)),3)</f>
        <v>47.5</v>
      </c>
      <c r="H22" s="6">
        <f>ROUND(100*(H9/SUM(H9:I9)),3)</f>
        <v>51.828000000000003</v>
      </c>
      <c r="I22" s="21">
        <f>ROUND(100*(I9/SUM(H9:I9)),3)</f>
        <v>48.171999999999997</v>
      </c>
    </row>
    <row r="23" spans="1:9" x14ac:dyDescent="0.25">
      <c r="A23" t="s">
        <v>132</v>
      </c>
      <c r="B23" s="6">
        <f t="shared" si="1"/>
        <v>46.006999999999998</v>
      </c>
      <c r="C23" s="21">
        <f t="shared" si="1"/>
        <v>53.993000000000002</v>
      </c>
      <c r="D23" s="6">
        <f>ROUND(100*(D10/SUM(D10:E10)),3)</f>
        <v>64.507000000000005</v>
      </c>
      <c r="E23" s="21">
        <f>ROUND(100*(E10/SUM(D10:E10)),3)</f>
        <v>35.493000000000002</v>
      </c>
      <c r="F23" s="6">
        <f>ROUND(100*(F10/SUM(F10:G10)),3)</f>
        <v>55.295999999999999</v>
      </c>
      <c r="G23" s="21">
        <f>ROUND(100*(G10/SUM(F10:G10)),3)</f>
        <v>44.704000000000001</v>
      </c>
      <c r="H23" s="6">
        <f>ROUND(100*(H10/SUM(H10:I10)),3)</f>
        <v>56.829000000000001</v>
      </c>
      <c r="I23" s="21">
        <f>ROUND(100*(I10/SUM(H10:I10)),3)</f>
        <v>43.170999999999999</v>
      </c>
    </row>
    <row r="24" spans="1:9" x14ac:dyDescent="0.25">
      <c r="A24" t="s">
        <v>128</v>
      </c>
      <c r="B24" s="6">
        <f t="shared" si="1"/>
        <v>36.152000000000001</v>
      </c>
      <c r="C24" s="21">
        <f t="shared" si="1"/>
        <v>63.847999999999999</v>
      </c>
      <c r="D24" s="6">
        <f t="shared" ref="D24:F28" si="2">ROUND(100*(D11/SUM(D11:E11)),3)</f>
        <v>48.539000000000001</v>
      </c>
      <c r="E24" s="21">
        <f t="shared" ref="E24:G28" si="3">ROUND(100*(E11/SUM(D11:E11)),3)</f>
        <v>51.460999999999999</v>
      </c>
      <c r="F24" s="6">
        <f t="shared" ref="F24:F25" si="4">ROUND(100*(F11/SUM(F11:G11)),3)</f>
        <v>51.082000000000001</v>
      </c>
      <c r="G24" s="21">
        <f t="shared" ref="G24:G25" si="5">ROUND(100*(G11/SUM(F11:G11)),3)</f>
        <v>48.917999999999999</v>
      </c>
      <c r="H24" s="6">
        <f t="shared" ref="H24:H28" si="6">ROUND(100*(H11/SUM(H11:I11)),3)</f>
        <v>51.713999999999999</v>
      </c>
      <c r="I24" s="21">
        <f t="shared" ref="I24:I28" si="7">ROUND(100*(I11/SUM(H11:I11)),3)</f>
        <v>48.286000000000001</v>
      </c>
    </row>
    <row r="25" spans="1:9" x14ac:dyDescent="0.25">
      <c r="A25" t="s">
        <v>129</v>
      </c>
      <c r="B25" s="6">
        <f t="shared" si="1"/>
        <v>42.457999999999998</v>
      </c>
      <c r="C25" s="21">
        <f t="shared" si="1"/>
        <v>57.542000000000002</v>
      </c>
      <c r="D25" s="6">
        <f t="shared" si="2"/>
        <v>57.415999999999997</v>
      </c>
      <c r="E25" s="21">
        <f t="shared" si="3"/>
        <v>42.584000000000003</v>
      </c>
      <c r="F25" s="6">
        <f t="shared" si="4"/>
        <v>56.953000000000003</v>
      </c>
      <c r="G25" s="21">
        <f t="shared" si="5"/>
        <v>43.046999999999997</v>
      </c>
      <c r="H25" s="6">
        <f t="shared" si="6"/>
        <v>54.965000000000003</v>
      </c>
      <c r="I25" s="21">
        <f t="shared" si="7"/>
        <v>45.034999999999997</v>
      </c>
    </row>
    <row r="26" spans="1:9" x14ac:dyDescent="0.25">
      <c r="A26" t="s">
        <v>130</v>
      </c>
      <c r="B26" s="6">
        <f t="shared" ref="B26:C28" si="8">ROUND(100*(B13/SUM($B13:$C13)),3)</f>
        <v>34.981999999999999</v>
      </c>
      <c r="C26" s="21">
        <f t="shared" si="8"/>
        <v>65.018000000000001</v>
      </c>
      <c r="D26" s="6">
        <f t="shared" si="2"/>
        <v>44.545000000000002</v>
      </c>
      <c r="E26" s="21">
        <f t="shared" si="3"/>
        <v>55.454999999999998</v>
      </c>
      <c r="F26" s="6">
        <f t="shared" si="2"/>
        <v>48.573999999999998</v>
      </c>
      <c r="G26" s="21">
        <f t="shared" si="3"/>
        <v>51.426000000000002</v>
      </c>
      <c r="H26" s="6">
        <f t="shared" si="6"/>
        <v>50.976999999999997</v>
      </c>
      <c r="I26" s="21">
        <f t="shared" si="7"/>
        <v>49.023000000000003</v>
      </c>
    </row>
    <row r="27" spans="1:9" x14ac:dyDescent="0.25">
      <c r="A27" t="s">
        <v>131</v>
      </c>
      <c r="B27" s="6">
        <f t="shared" si="8"/>
        <v>28.300999999999998</v>
      </c>
      <c r="C27" s="21">
        <f t="shared" si="8"/>
        <v>71.698999999999998</v>
      </c>
      <c r="D27" s="6">
        <f t="shared" si="2"/>
        <v>37.878999999999998</v>
      </c>
      <c r="E27" s="21">
        <f t="shared" si="3"/>
        <v>62.121000000000002</v>
      </c>
      <c r="F27" s="6">
        <f t="shared" si="2"/>
        <v>36.003999999999998</v>
      </c>
      <c r="G27" s="21">
        <f t="shared" si="3"/>
        <v>63.996000000000002</v>
      </c>
      <c r="H27" s="6">
        <f t="shared" si="6"/>
        <v>46.588000000000001</v>
      </c>
      <c r="I27" s="21">
        <f t="shared" si="7"/>
        <v>53.411999999999999</v>
      </c>
    </row>
    <row r="28" spans="1:9" x14ac:dyDescent="0.25">
      <c r="A28" s="2" t="s">
        <v>86</v>
      </c>
      <c r="B28" s="6">
        <f t="shared" si="8"/>
        <v>36.454000000000001</v>
      </c>
      <c r="C28" s="21">
        <f t="shared" si="8"/>
        <v>63.545999999999999</v>
      </c>
      <c r="D28" s="6">
        <f t="shared" si="2"/>
        <v>47.828000000000003</v>
      </c>
      <c r="E28" s="21">
        <f t="shared" si="3"/>
        <v>52.171999999999997</v>
      </c>
      <c r="F28" s="6">
        <f t="shared" si="2"/>
        <v>50.746000000000002</v>
      </c>
      <c r="G28" s="21">
        <f t="shared" si="3"/>
        <v>49.253999999999998</v>
      </c>
      <c r="H28" s="6">
        <f t="shared" si="6"/>
        <v>52.518999999999998</v>
      </c>
      <c r="I28" s="21">
        <f t="shared" si="7"/>
        <v>47.481000000000002</v>
      </c>
    </row>
    <row r="29" spans="1:9" ht="8.1" customHeight="1" x14ac:dyDescent="0.25"/>
    <row r="30" spans="1:9" x14ac:dyDescent="0.25">
      <c r="A30" s="1" t="s">
        <v>8</v>
      </c>
    </row>
    <row r="31" spans="1:9" ht="15" customHeight="1" x14ac:dyDescent="0.25">
      <c r="A31" s="40" t="s">
        <v>134</v>
      </c>
      <c r="B31" s="40"/>
      <c r="C31" s="40"/>
      <c r="D31" s="40"/>
      <c r="E31" s="40"/>
      <c r="F31" s="40"/>
      <c r="G31" s="40"/>
      <c r="H31" s="40"/>
      <c r="I31" s="40"/>
    </row>
    <row r="32" spans="1:9" ht="8.1" customHeight="1" x14ac:dyDescent="0.25"/>
    <row r="33" spans="1:1" x14ac:dyDescent="0.25">
      <c r="A33" s="1" t="s">
        <v>9</v>
      </c>
    </row>
    <row r="34" spans="1:1" x14ac:dyDescent="0.25">
      <c r="A34" t="s">
        <v>10</v>
      </c>
    </row>
    <row r="35" spans="1:1" x14ac:dyDescent="0.25">
      <c r="A35" t="s">
        <v>60</v>
      </c>
    </row>
    <row r="36" spans="1:1" x14ac:dyDescent="0.25">
      <c r="A36" t="s">
        <v>22</v>
      </c>
    </row>
  </sheetData>
  <mergeCells count="8">
    <mergeCell ref="B4:C4"/>
    <mergeCell ref="D4:E4"/>
    <mergeCell ref="F4:G4"/>
    <mergeCell ref="H4:I4"/>
    <mergeCell ref="B17:C17"/>
    <mergeCell ref="D17:E17"/>
    <mergeCell ref="F17:G17"/>
    <mergeCell ref="H17:I17"/>
  </mergeCells>
  <pageMargins left="0.70866141732283472" right="0.70866141732283472" top="0.55118110236220474" bottom="0.55118110236220474" header="0.31496062992125984" footer="0.31496062992125984"/>
  <pageSetup scale="99" fitToWidth="0" orientation="landscape" r:id="rId1"/>
  <headerFooter>
    <oddFooter>&amp;LAmerican Association of University Professors&amp;CThe Employment Status of Instructional Staff, Fall 2011&amp;RApril 2014, Page 60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C6" sqref="C6"/>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24</v>
      </c>
    </row>
    <row r="2" spans="1:9" x14ac:dyDescent="0.25">
      <c r="A2" s="1" t="s">
        <v>31</v>
      </c>
    </row>
    <row r="4" spans="1:9" ht="30" customHeight="1" x14ac:dyDescent="0.25">
      <c r="A4" s="9" t="s">
        <v>28</v>
      </c>
      <c r="B4" s="36" t="s">
        <v>29</v>
      </c>
      <c r="C4" s="36"/>
      <c r="D4" s="36" t="s">
        <v>30</v>
      </c>
      <c r="E4" s="36"/>
      <c r="F4" s="36" t="s">
        <v>13</v>
      </c>
      <c r="G4" s="36"/>
      <c r="H4" s="36" t="s">
        <v>25</v>
      </c>
      <c r="I4" s="36"/>
    </row>
    <row r="5" spans="1:9" x14ac:dyDescent="0.25">
      <c r="B5" s="3" t="s">
        <v>20</v>
      </c>
      <c r="C5" s="3" t="s">
        <v>21</v>
      </c>
      <c r="D5" s="3" t="s">
        <v>20</v>
      </c>
      <c r="E5" s="3" t="s">
        <v>21</v>
      </c>
      <c r="F5" s="3" t="s">
        <v>20</v>
      </c>
      <c r="G5" s="3" t="s">
        <v>21</v>
      </c>
      <c r="H5" s="3" t="s">
        <v>20</v>
      </c>
      <c r="I5" s="3" t="s">
        <v>21</v>
      </c>
    </row>
    <row r="6" spans="1:9" x14ac:dyDescent="0.25">
      <c r="A6" t="s">
        <v>1</v>
      </c>
      <c r="B6" s="4">
        <v>98727</v>
      </c>
      <c r="C6" s="6">
        <f>ROUND(100*(B6/B$11),3)</f>
        <v>18.748000000000001</v>
      </c>
      <c r="D6" s="4">
        <v>8715</v>
      </c>
      <c r="E6" s="6">
        <f>ROUND(100*(D6/D$11),3)</f>
        <v>26.855</v>
      </c>
      <c r="F6" s="4">
        <v>48265</v>
      </c>
      <c r="G6" s="6">
        <f>ROUND(100*(F6/F$11),3)</f>
        <v>26.783999999999999</v>
      </c>
      <c r="H6" s="4">
        <v>7833</v>
      </c>
      <c r="I6" s="6">
        <f>ROUND(100*(H6/H$11),3)</f>
        <v>24.858000000000001</v>
      </c>
    </row>
    <row r="7" spans="1:9" x14ac:dyDescent="0.25">
      <c r="A7" t="s">
        <v>2</v>
      </c>
      <c r="B7" s="4">
        <v>34385</v>
      </c>
      <c r="C7" s="6">
        <f t="shared" ref="C7:G10" si="0">ROUND(100*(B7/B$11),3)</f>
        <v>6.53</v>
      </c>
      <c r="D7" s="4">
        <v>3680</v>
      </c>
      <c r="E7" s="6">
        <f t="shared" ref="E7" si="1">ROUND(100*(D7/D$11),3)</f>
        <v>11.34</v>
      </c>
      <c r="F7" s="4">
        <v>21562</v>
      </c>
      <c r="G7" s="6">
        <f t="shared" si="0"/>
        <v>11.965999999999999</v>
      </c>
      <c r="H7" s="4">
        <v>4123</v>
      </c>
      <c r="I7" s="6">
        <f t="shared" ref="I7:I10" si="2">ROUND(100*(H7/H$11),3)</f>
        <v>13.084</v>
      </c>
    </row>
    <row r="8" spans="1:9" x14ac:dyDescent="0.25">
      <c r="A8" t="s">
        <v>3</v>
      </c>
      <c r="B8" s="4">
        <v>74872</v>
      </c>
      <c r="C8" s="6">
        <f t="shared" si="0"/>
        <v>14.218</v>
      </c>
      <c r="D8" s="4">
        <v>3921</v>
      </c>
      <c r="E8" s="6">
        <f t="shared" ref="E8" si="3">ROUND(100*(D8/D$11),3)</f>
        <v>12.082000000000001</v>
      </c>
      <c r="F8" s="4">
        <v>19110</v>
      </c>
      <c r="G8" s="6">
        <f t="shared" si="0"/>
        <v>10.605</v>
      </c>
      <c r="H8" s="4">
        <v>3551</v>
      </c>
      <c r="I8" s="6">
        <f t="shared" si="2"/>
        <v>11.269</v>
      </c>
    </row>
    <row r="9" spans="1:9" x14ac:dyDescent="0.25">
      <c r="A9" t="s">
        <v>4</v>
      </c>
      <c r="B9" s="4">
        <v>73168</v>
      </c>
      <c r="C9" s="6">
        <f t="shared" si="0"/>
        <v>13.894</v>
      </c>
      <c r="D9" s="4">
        <v>6682</v>
      </c>
      <c r="E9" s="6">
        <f t="shared" ref="E9" si="4">ROUND(100*(D9/D$11),3)</f>
        <v>20.59</v>
      </c>
      <c r="F9" s="4">
        <v>67557</v>
      </c>
      <c r="G9" s="6">
        <f t="shared" si="0"/>
        <v>37.49</v>
      </c>
      <c r="H9" s="4">
        <v>15612</v>
      </c>
      <c r="I9" s="6">
        <f t="shared" si="2"/>
        <v>49.545000000000002</v>
      </c>
    </row>
    <row r="10" spans="1:9" x14ac:dyDescent="0.25">
      <c r="A10" t="s">
        <v>5</v>
      </c>
      <c r="B10" s="4">
        <v>245457</v>
      </c>
      <c r="C10" s="6">
        <f t="shared" si="0"/>
        <v>46.610999999999997</v>
      </c>
      <c r="D10" s="4">
        <v>9454</v>
      </c>
      <c r="E10" s="6">
        <f t="shared" ref="E10" si="5">ROUND(100*(D10/D$11),3)</f>
        <v>29.132000000000001</v>
      </c>
      <c r="F10" s="4">
        <v>23704</v>
      </c>
      <c r="G10" s="6">
        <f t="shared" si="0"/>
        <v>13.154</v>
      </c>
      <c r="H10" s="4">
        <v>392</v>
      </c>
      <c r="I10" s="6">
        <f t="shared" si="2"/>
        <v>1.244</v>
      </c>
    </row>
    <row r="11" spans="1:9" x14ac:dyDescent="0.25">
      <c r="A11" s="2" t="s">
        <v>6</v>
      </c>
      <c r="B11" s="5">
        <f>SUM(B6:B10)</f>
        <v>526609</v>
      </c>
      <c r="C11" s="7">
        <f t="shared" ref="C11:I11" si="6">SUM(C6:C10)</f>
        <v>100.001</v>
      </c>
      <c r="D11" s="5">
        <f>SUM(D6:D10)</f>
        <v>32452</v>
      </c>
      <c r="E11" s="7">
        <f t="shared" ref="E11" si="7">SUM(E6:E10)</f>
        <v>99.999000000000009</v>
      </c>
      <c r="F11" s="5">
        <f t="shared" si="6"/>
        <v>180198</v>
      </c>
      <c r="G11" s="7">
        <f t="shared" si="6"/>
        <v>99.998999999999995</v>
      </c>
      <c r="H11" s="5">
        <f t="shared" si="6"/>
        <v>31511</v>
      </c>
      <c r="I11" s="7">
        <f t="shared" si="6"/>
        <v>100</v>
      </c>
    </row>
    <row r="12" spans="1:9" x14ac:dyDescent="0.25">
      <c r="C12" s="8"/>
      <c r="E12" s="8"/>
      <c r="G12" s="8"/>
      <c r="I12" s="8"/>
    </row>
    <row r="13" spans="1:9" x14ac:dyDescent="0.25">
      <c r="A13" t="s">
        <v>7</v>
      </c>
      <c r="B13" s="4">
        <f>SUM(B8:B10)</f>
        <v>393497</v>
      </c>
      <c r="C13" s="6">
        <f>100*(B13/B$11)</f>
        <v>74.722801927046447</v>
      </c>
      <c r="D13" s="4">
        <f>SUM(D8:D10)</f>
        <v>20057</v>
      </c>
      <c r="E13" s="6">
        <f>100*(D13/D$11)</f>
        <v>61.805127573030937</v>
      </c>
      <c r="F13" s="4">
        <f t="shared" ref="F13" si="8">SUM(F8:F10)</f>
        <v>110371</v>
      </c>
      <c r="G13" s="6">
        <f t="shared" ref="G13" si="9">100*(F13/F$11)</f>
        <v>61.249847390093116</v>
      </c>
      <c r="H13" s="4">
        <f t="shared" ref="H13" si="10">SUM(H8:H10)</f>
        <v>19555</v>
      </c>
      <c r="I13" s="6">
        <f t="shared" ref="I13" si="11">100*(H13/H$11)</f>
        <v>62.057694138554787</v>
      </c>
    </row>
    <row r="15" spans="1:9" ht="30" customHeight="1" x14ac:dyDescent="0.25">
      <c r="B15" s="36" t="s">
        <v>26</v>
      </c>
      <c r="C15" s="36"/>
      <c r="D15" s="36" t="s">
        <v>17</v>
      </c>
      <c r="E15" s="36"/>
      <c r="F15" s="36" t="s">
        <v>18</v>
      </c>
      <c r="G15" s="36"/>
      <c r="H15" s="36" t="s">
        <v>19</v>
      </c>
      <c r="I15" s="36"/>
    </row>
    <row r="16" spans="1:9" x14ac:dyDescent="0.25">
      <c r="B16" s="3" t="s">
        <v>20</v>
      </c>
      <c r="C16" s="3" t="s">
        <v>21</v>
      </c>
      <c r="D16" s="3" t="s">
        <v>20</v>
      </c>
      <c r="E16" s="3" t="s">
        <v>21</v>
      </c>
      <c r="F16" s="3" t="s">
        <v>20</v>
      </c>
      <c r="G16" s="3" t="s">
        <v>21</v>
      </c>
      <c r="H16" s="3" t="s">
        <v>20</v>
      </c>
      <c r="I16" s="3" t="s">
        <v>21</v>
      </c>
    </row>
    <row r="17" spans="1:9" x14ac:dyDescent="0.25">
      <c r="A17" t="s">
        <v>1</v>
      </c>
      <c r="B17" s="4">
        <v>50474</v>
      </c>
      <c r="C17" s="6">
        <f>ROUND(100*(B17/B$22),3)</f>
        <v>12.317</v>
      </c>
      <c r="D17" s="4">
        <v>5872</v>
      </c>
      <c r="E17" s="6">
        <f>ROUND(100*(D17/D$22),3)</f>
        <v>14.273999999999999</v>
      </c>
      <c r="F17" s="4">
        <v>387</v>
      </c>
      <c r="G17" s="6">
        <f>ROUND(100*(F17/F$22),3)</f>
        <v>15.449</v>
      </c>
      <c r="H17" s="4">
        <f>SUM(B6,D6,F6,H6,B17,D17,F17)</f>
        <v>220273</v>
      </c>
      <c r="I17" s="6">
        <f>ROUND(100*(H17/H$22),3)</f>
        <v>17.992999999999999</v>
      </c>
    </row>
    <row r="18" spans="1:9" x14ac:dyDescent="0.25">
      <c r="A18" t="s">
        <v>2</v>
      </c>
      <c r="B18" s="4">
        <v>15830</v>
      </c>
      <c r="C18" s="6">
        <f t="shared" ref="C18:C21" si="12">ROUND(100*(B18/B$22),3)</f>
        <v>3.863</v>
      </c>
      <c r="D18" s="4">
        <v>3376</v>
      </c>
      <c r="E18" s="6">
        <f t="shared" ref="E18:E21" si="13">ROUND(100*(D18/D$22),3)</f>
        <v>8.2059999999999995</v>
      </c>
      <c r="F18" s="4">
        <v>216</v>
      </c>
      <c r="G18" s="6">
        <f t="shared" ref="G18:G21" si="14">ROUND(100*(F18/F$22),3)</f>
        <v>8.6229999999999993</v>
      </c>
      <c r="H18" s="4">
        <f t="shared" ref="H18:H21" si="15">SUM(B7,D7,F7,H7,B18,D18,F18)</f>
        <v>83172</v>
      </c>
      <c r="I18" s="6">
        <f t="shared" ref="I18:I21" si="16">ROUND(100*(H18/H$22),3)</f>
        <v>6.7939999999999996</v>
      </c>
    </row>
    <row r="19" spans="1:9" x14ac:dyDescent="0.25">
      <c r="A19" t="s">
        <v>3</v>
      </c>
      <c r="B19" s="4">
        <v>55292</v>
      </c>
      <c r="C19" s="6">
        <f t="shared" si="12"/>
        <v>13.493</v>
      </c>
      <c r="D19" s="4">
        <v>16618</v>
      </c>
      <c r="E19" s="6">
        <f t="shared" si="13"/>
        <v>40.395000000000003</v>
      </c>
      <c r="F19" s="4">
        <v>312</v>
      </c>
      <c r="G19" s="6">
        <f t="shared" si="14"/>
        <v>12.455</v>
      </c>
      <c r="H19" s="4">
        <f t="shared" si="15"/>
        <v>173676</v>
      </c>
      <c r="I19" s="6">
        <f t="shared" si="16"/>
        <v>14.186999999999999</v>
      </c>
    </row>
    <row r="20" spans="1:9" x14ac:dyDescent="0.25">
      <c r="A20" t="s">
        <v>4</v>
      </c>
      <c r="B20" s="4">
        <v>288186</v>
      </c>
      <c r="C20" s="6">
        <f t="shared" si="12"/>
        <v>70.326999999999998</v>
      </c>
      <c r="D20" s="4">
        <v>7945</v>
      </c>
      <c r="E20" s="6">
        <f t="shared" si="13"/>
        <v>19.312999999999999</v>
      </c>
      <c r="F20" s="4">
        <v>1147</v>
      </c>
      <c r="G20" s="6">
        <f t="shared" si="14"/>
        <v>45.787999999999997</v>
      </c>
      <c r="H20" s="4">
        <f t="shared" si="15"/>
        <v>460297</v>
      </c>
      <c r="I20" s="6">
        <f t="shared" si="16"/>
        <v>37.6</v>
      </c>
    </row>
    <row r="21" spans="1:9" x14ac:dyDescent="0.25">
      <c r="A21" t="s">
        <v>5</v>
      </c>
      <c r="B21" s="4">
        <v>0</v>
      </c>
      <c r="C21" s="6">
        <f t="shared" si="12"/>
        <v>0</v>
      </c>
      <c r="D21" s="4">
        <v>7328</v>
      </c>
      <c r="E21" s="6">
        <f t="shared" si="13"/>
        <v>17.812999999999999</v>
      </c>
      <c r="F21" s="4">
        <v>443</v>
      </c>
      <c r="G21" s="6">
        <f t="shared" si="14"/>
        <v>17.684999999999999</v>
      </c>
      <c r="H21" s="4">
        <f t="shared" si="15"/>
        <v>286778</v>
      </c>
      <c r="I21" s="6">
        <f t="shared" si="16"/>
        <v>23.425999999999998</v>
      </c>
    </row>
    <row r="22" spans="1:9" x14ac:dyDescent="0.25">
      <c r="A22" s="2" t="s">
        <v>6</v>
      </c>
      <c r="B22" s="5">
        <f t="shared" ref="B22:C22" si="17">SUM(B17:B21)</f>
        <v>409782</v>
      </c>
      <c r="C22" s="7">
        <f t="shared" si="17"/>
        <v>100</v>
      </c>
      <c r="D22" s="5">
        <f t="shared" ref="D22:I22" si="18">SUM(D17:D21)</f>
        <v>41139</v>
      </c>
      <c r="E22" s="7">
        <f t="shared" si="18"/>
        <v>100.001</v>
      </c>
      <c r="F22" s="5">
        <f t="shared" si="18"/>
        <v>2505</v>
      </c>
      <c r="G22" s="7">
        <f t="shared" si="18"/>
        <v>100</v>
      </c>
      <c r="H22" s="5">
        <f t="shared" si="18"/>
        <v>1224196</v>
      </c>
      <c r="I22" s="7">
        <f t="shared" si="18"/>
        <v>100</v>
      </c>
    </row>
    <row r="23" spans="1:9" x14ac:dyDescent="0.25">
      <c r="C23" s="8"/>
      <c r="E23" s="8"/>
      <c r="G23" s="8"/>
      <c r="I23" s="8"/>
    </row>
    <row r="24" spans="1:9" x14ac:dyDescent="0.25">
      <c r="A24" t="s">
        <v>7</v>
      </c>
      <c r="B24" s="4">
        <f t="shared" ref="B24" si="19">SUM(B19:B21)</f>
        <v>343478</v>
      </c>
      <c r="C24" s="6">
        <f>100*(B24/B$22)</f>
        <v>83.819689493437977</v>
      </c>
      <c r="D24" s="4">
        <f t="shared" ref="D24" si="20">SUM(D19:D21)</f>
        <v>31891</v>
      </c>
      <c r="E24" s="6">
        <f>100*(D24/D$22)</f>
        <v>77.520114732978442</v>
      </c>
      <c r="F24" s="4">
        <f t="shared" ref="F24" si="21">SUM(F19:F21)</f>
        <v>1902</v>
      </c>
      <c r="G24" s="6">
        <f>100*(F24/F$22)</f>
        <v>75.928143712574851</v>
      </c>
      <c r="H24" s="4">
        <f t="shared" ref="H24" si="22">SUM(H19:H21)</f>
        <v>920751</v>
      </c>
      <c r="I24" s="6">
        <f>100*(H24/H$22)</f>
        <v>75.212711036468022</v>
      </c>
    </row>
    <row r="26" spans="1:9" x14ac:dyDescent="0.25">
      <c r="A26" s="1" t="s">
        <v>8</v>
      </c>
    </row>
    <row r="27" spans="1:9" ht="30" customHeight="1" x14ac:dyDescent="0.25">
      <c r="A27" s="35" t="s">
        <v>27</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A27:I27"/>
    <mergeCell ref="D4:E4"/>
    <mergeCell ref="B4:C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C6" sqref="C6"/>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93</v>
      </c>
    </row>
    <row r="2" spans="1:9" x14ac:dyDescent="0.25">
      <c r="A2" s="1" t="s">
        <v>31</v>
      </c>
    </row>
    <row r="4" spans="1:9" ht="30" customHeight="1" x14ac:dyDescent="0.25">
      <c r="A4" s="9" t="s">
        <v>92</v>
      </c>
      <c r="B4" s="36" t="s">
        <v>29</v>
      </c>
      <c r="C4" s="36"/>
      <c r="D4" s="36" t="s">
        <v>30</v>
      </c>
      <c r="E4" s="36"/>
      <c r="F4" s="36" t="s">
        <v>13</v>
      </c>
      <c r="G4" s="36"/>
      <c r="H4" s="36" t="s">
        <v>25</v>
      </c>
      <c r="I4" s="36"/>
    </row>
    <row r="5" spans="1:9" x14ac:dyDescent="0.25">
      <c r="B5" s="11" t="s">
        <v>20</v>
      </c>
      <c r="C5" s="11" t="s">
        <v>21</v>
      </c>
      <c r="D5" s="11" t="s">
        <v>20</v>
      </c>
      <c r="E5" s="11" t="s">
        <v>21</v>
      </c>
      <c r="F5" s="11" t="s">
        <v>20</v>
      </c>
      <c r="G5" s="11" t="s">
        <v>21</v>
      </c>
      <c r="H5" s="11" t="s">
        <v>20</v>
      </c>
      <c r="I5" s="11" t="s">
        <v>21</v>
      </c>
    </row>
    <row r="6" spans="1:9" x14ac:dyDescent="0.25">
      <c r="A6" t="s">
        <v>1</v>
      </c>
      <c r="B6" s="4">
        <v>32560</v>
      </c>
      <c r="C6" s="6">
        <f>ROUND(100*(B6/B$11),3)</f>
        <v>18.603000000000002</v>
      </c>
      <c r="D6" s="4">
        <v>6426</v>
      </c>
      <c r="E6" s="6">
        <f>ROUND(100*(D6/D$11),3)</f>
        <v>18.007000000000001</v>
      </c>
      <c r="F6" s="4">
        <v>22917</v>
      </c>
      <c r="G6" s="6">
        <f>ROUND(100*(F6/F$11),3)</f>
        <v>15.862</v>
      </c>
      <c r="H6" s="4">
        <v>21033</v>
      </c>
      <c r="I6" s="6">
        <f>ROUND(100*(H6/H$11),3)</f>
        <v>26.651</v>
      </c>
    </row>
    <row r="7" spans="1:9" x14ac:dyDescent="0.25">
      <c r="A7" t="s">
        <v>2</v>
      </c>
      <c r="B7" s="4">
        <v>15285</v>
      </c>
      <c r="C7" s="6">
        <f t="shared" ref="C7:G10" si="0">ROUND(100*(B7/B$11),3)</f>
        <v>8.7330000000000005</v>
      </c>
      <c r="D7" s="4">
        <v>2729</v>
      </c>
      <c r="E7" s="6">
        <f t="shared" ref="E7:E10" si="1">ROUND(100*(D7/D$11),3)</f>
        <v>7.6470000000000002</v>
      </c>
      <c r="F7" s="4">
        <v>11895</v>
      </c>
      <c r="G7" s="6">
        <f t="shared" si="0"/>
        <v>8.2330000000000005</v>
      </c>
      <c r="H7" s="4">
        <v>9920</v>
      </c>
      <c r="I7" s="6">
        <f t="shared" ref="I7:I10" si="2">ROUND(100*(H7/H$11),3)</f>
        <v>12.57</v>
      </c>
    </row>
    <row r="8" spans="1:9" x14ac:dyDescent="0.25">
      <c r="A8" t="s">
        <v>3</v>
      </c>
      <c r="B8" s="4">
        <v>36396</v>
      </c>
      <c r="C8" s="6">
        <f t="shared" si="0"/>
        <v>20.795000000000002</v>
      </c>
      <c r="D8" s="4">
        <v>4280</v>
      </c>
      <c r="E8" s="6">
        <f t="shared" si="1"/>
        <v>11.993</v>
      </c>
      <c r="F8" s="4">
        <v>20532</v>
      </c>
      <c r="G8" s="6">
        <f t="shared" si="0"/>
        <v>14.211</v>
      </c>
      <c r="H8" s="4">
        <v>14113</v>
      </c>
      <c r="I8" s="6">
        <f t="shared" si="2"/>
        <v>17.882999999999999</v>
      </c>
    </row>
    <row r="9" spans="1:9" x14ac:dyDescent="0.25">
      <c r="A9" t="s">
        <v>4</v>
      </c>
      <c r="B9" s="4">
        <v>35153</v>
      </c>
      <c r="C9" s="6">
        <f t="shared" si="0"/>
        <v>20.085000000000001</v>
      </c>
      <c r="D9" s="4">
        <v>18399</v>
      </c>
      <c r="E9" s="6">
        <f t="shared" si="1"/>
        <v>51.557000000000002</v>
      </c>
      <c r="F9" s="4">
        <v>83867</v>
      </c>
      <c r="G9" s="6">
        <f t="shared" si="0"/>
        <v>58.048999999999999</v>
      </c>
      <c r="H9" s="4">
        <v>32749</v>
      </c>
      <c r="I9" s="6">
        <f t="shared" si="2"/>
        <v>41.497</v>
      </c>
    </row>
    <row r="10" spans="1:9" x14ac:dyDescent="0.25">
      <c r="A10" t="s">
        <v>5</v>
      </c>
      <c r="B10" s="4">
        <v>55628</v>
      </c>
      <c r="C10" s="6">
        <f t="shared" si="0"/>
        <v>31.783000000000001</v>
      </c>
      <c r="D10" s="4">
        <v>3853</v>
      </c>
      <c r="E10" s="6">
        <f t="shared" si="1"/>
        <v>10.797000000000001</v>
      </c>
      <c r="F10" s="4">
        <v>5265</v>
      </c>
      <c r="G10" s="6">
        <f t="shared" si="0"/>
        <v>3.6440000000000001</v>
      </c>
      <c r="H10" s="4">
        <v>1104</v>
      </c>
      <c r="I10" s="6">
        <f t="shared" si="2"/>
        <v>1.399</v>
      </c>
    </row>
    <row r="11" spans="1:9" x14ac:dyDescent="0.25">
      <c r="A11" s="2" t="s">
        <v>6</v>
      </c>
      <c r="B11" s="5">
        <f>SUM(B6:B10)</f>
        <v>175022</v>
      </c>
      <c r="C11" s="7">
        <f t="shared" ref="C11:I11" si="3">SUM(C6:C10)</f>
        <v>99.999000000000009</v>
      </c>
      <c r="D11" s="5">
        <f>SUM(D6:D10)</f>
        <v>35687</v>
      </c>
      <c r="E11" s="7">
        <f t="shared" ref="E11" si="4">SUM(E6:E10)</f>
        <v>100.001</v>
      </c>
      <c r="F11" s="5">
        <f t="shared" si="3"/>
        <v>144476</v>
      </c>
      <c r="G11" s="7">
        <f t="shared" si="3"/>
        <v>99.998999999999995</v>
      </c>
      <c r="H11" s="5">
        <f t="shared" si="3"/>
        <v>78919</v>
      </c>
      <c r="I11" s="7">
        <f t="shared" si="3"/>
        <v>100</v>
      </c>
    </row>
    <row r="12" spans="1:9" x14ac:dyDescent="0.25">
      <c r="C12" s="8"/>
      <c r="E12" s="8"/>
      <c r="G12" s="8"/>
      <c r="I12" s="8"/>
    </row>
    <row r="13" spans="1:9" x14ac:dyDescent="0.25">
      <c r="A13" t="s">
        <v>7</v>
      </c>
      <c r="B13" s="4">
        <f>SUM(B8:B10)</f>
        <v>127177</v>
      </c>
      <c r="C13" s="6">
        <f>100*(B13/B$11)</f>
        <v>72.663436596542155</v>
      </c>
      <c r="D13" s="4">
        <f>SUM(D8:D10)</f>
        <v>26532</v>
      </c>
      <c r="E13" s="6">
        <f>100*(D13/D$11)</f>
        <v>74.346400650096683</v>
      </c>
      <c r="F13" s="4">
        <f t="shared" ref="F13" si="5">SUM(F8:F10)</f>
        <v>109664</v>
      </c>
      <c r="G13" s="6">
        <f t="shared" ref="G13" si="6">100*(F13/F$11)</f>
        <v>75.904648522938061</v>
      </c>
      <c r="H13" s="4">
        <f t="shared" ref="H13" si="7">SUM(H8:H10)</f>
        <v>47966</v>
      </c>
      <c r="I13" s="6">
        <f t="shared" ref="I13" si="8">100*(H13/H$11)</f>
        <v>60.778773172493317</v>
      </c>
    </row>
    <row r="15" spans="1:9" ht="30" customHeight="1" x14ac:dyDescent="0.25">
      <c r="B15" s="36" t="s">
        <v>26</v>
      </c>
      <c r="C15" s="36"/>
      <c r="D15" s="36" t="s">
        <v>17</v>
      </c>
      <c r="E15" s="36"/>
      <c r="F15" s="36" t="s">
        <v>18</v>
      </c>
      <c r="G15" s="36"/>
      <c r="H15" s="36" t="s">
        <v>19</v>
      </c>
      <c r="I15" s="36"/>
    </row>
    <row r="16" spans="1:9" x14ac:dyDescent="0.25">
      <c r="B16" s="11" t="s">
        <v>20</v>
      </c>
      <c r="C16" s="11" t="s">
        <v>21</v>
      </c>
      <c r="D16" s="11" t="s">
        <v>20</v>
      </c>
      <c r="E16" s="11" t="s">
        <v>21</v>
      </c>
      <c r="F16" s="11" t="s">
        <v>20</v>
      </c>
      <c r="G16" s="11" t="s">
        <v>21</v>
      </c>
      <c r="H16" s="11" t="s">
        <v>20</v>
      </c>
      <c r="I16" s="11" t="s">
        <v>21</v>
      </c>
    </row>
    <row r="17" spans="1:9" x14ac:dyDescent="0.25">
      <c r="A17" t="s">
        <v>1</v>
      </c>
      <c r="B17" s="4">
        <v>197</v>
      </c>
      <c r="C17" s="6">
        <f>ROUND(100*(B17/B$22),3)</f>
        <v>3.1960000000000002</v>
      </c>
      <c r="D17" s="4">
        <v>3828</v>
      </c>
      <c r="E17" s="6">
        <f>ROUND(100*(D17/D$22),3)</f>
        <v>8.0500000000000007</v>
      </c>
      <c r="F17" s="4">
        <v>167</v>
      </c>
      <c r="G17" s="6">
        <f>ROUND(100*(F17/F$22),3)</f>
        <v>11.276</v>
      </c>
      <c r="H17" s="4">
        <f>SUM(B6,D6,F6,H6,B17,D17,F17)</f>
        <v>87128</v>
      </c>
      <c r="I17" s="6">
        <f>ROUND(100*(H17/H$22),3)</f>
        <v>17.806999999999999</v>
      </c>
    </row>
    <row r="18" spans="1:9" x14ac:dyDescent="0.25">
      <c r="A18" t="s">
        <v>2</v>
      </c>
      <c r="B18" s="4">
        <v>116</v>
      </c>
      <c r="C18" s="6">
        <f t="shared" ref="C18:C21" si="9">ROUND(100*(B18/B$22),3)</f>
        <v>1.8819999999999999</v>
      </c>
      <c r="D18" s="4">
        <v>4891</v>
      </c>
      <c r="E18" s="6">
        <f t="shared" ref="E18:E21" si="10">ROUND(100*(D18/D$22),3)</f>
        <v>10.285</v>
      </c>
      <c r="F18" s="4">
        <v>30</v>
      </c>
      <c r="G18" s="6">
        <f t="shared" ref="G18:G21" si="11">ROUND(100*(F18/F$22),3)</f>
        <v>2.0259999999999998</v>
      </c>
      <c r="H18" s="4">
        <f t="shared" ref="H18:H21" si="12">SUM(B7,D7,F7,H7,B18,D18,F18)</f>
        <v>44866</v>
      </c>
      <c r="I18" s="6">
        <f t="shared" ref="I18:I21" si="13">ROUND(100*(H18/H$22),3)</f>
        <v>9.1690000000000005</v>
      </c>
    </row>
    <row r="19" spans="1:9" x14ac:dyDescent="0.25">
      <c r="A19" t="s">
        <v>3</v>
      </c>
      <c r="B19" s="4">
        <v>2126</v>
      </c>
      <c r="C19" s="6">
        <f t="shared" si="9"/>
        <v>34.491</v>
      </c>
      <c r="D19" s="4">
        <v>13326</v>
      </c>
      <c r="E19" s="6">
        <f t="shared" si="10"/>
        <v>28.021999999999998</v>
      </c>
      <c r="F19" s="4">
        <v>469</v>
      </c>
      <c r="G19" s="6">
        <f t="shared" si="11"/>
        <v>31.667999999999999</v>
      </c>
      <c r="H19" s="4">
        <f t="shared" si="12"/>
        <v>91242</v>
      </c>
      <c r="I19" s="6">
        <f t="shared" si="13"/>
        <v>18.646999999999998</v>
      </c>
    </row>
    <row r="20" spans="1:9" x14ac:dyDescent="0.25">
      <c r="A20" t="s">
        <v>4</v>
      </c>
      <c r="B20" s="4">
        <v>3725</v>
      </c>
      <c r="C20" s="6">
        <f t="shared" si="9"/>
        <v>60.432000000000002</v>
      </c>
      <c r="D20" s="4">
        <v>22045</v>
      </c>
      <c r="E20" s="6">
        <f t="shared" si="10"/>
        <v>46.356999999999999</v>
      </c>
      <c r="F20" s="4">
        <v>783</v>
      </c>
      <c r="G20" s="6">
        <f t="shared" si="11"/>
        <v>52.87</v>
      </c>
      <c r="H20" s="4">
        <f t="shared" si="12"/>
        <v>196721</v>
      </c>
      <c r="I20" s="6">
        <f t="shared" si="13"/>
        <v>40.204000000000001</v>
      </c>
    </row>
    <row r="21" spans="1:9" x14ac:dyDescent="0.25">
      <c r="A21" t="s">
        <v>5</v>
      </c>
      <c r="B21" s="4">
        <v>0</v>
      </c>
      <c r="C21" s="6">
        <f t="shared" si="9"/>
        <v>0</v>
      </c>
      <c r="D21" s="4">
        <v>3465</v>
      </c>
      <c r="E21" s="6">
        <f t="shared" si="10"/>
        <v>7.2859999999999996</v>
      </c>
      <c r="F21" s="4">
        <v>32</v>
      </c>
      <c r="G21" s="6">
        <f t="shared" si="11"/>
        <v>2.161</v>
      </c>
      <c r="H21" s="4">
        <f t="shared" si="12"/>
        <v>69347</v>
      </c>
      <c r="I21" s="6">
        <f t="shared" si="13"/>
        <v>14.173</v>
      </c>
    </row>
    <row r="22" spans="1:9" x14ac:dyDescent="0.25">
      <c r="A22" s="2" t="s">
        <v>6</v>
      </c>
      <c r="B22" s="5">
        <f t="shared" ref="B22:I22" si="14">SUM(B17:B21)</f>
        <v>6164</v>
      </c>
      <c r="C22" s="7">
        <f t="shared" si="14"/>
        <v>100.001</v>
      </c>
      <c r="D22" s="5">
        <f t="shared" si="14"/>
        <v>47555</v>
      </c>
      <c r="E22" s="7">
        <f t="shared" si="14"/>
        <v>100</v>
      </c>
      <c r="F22" s="5">
        <f t="shared" si="14"/>
        <v>1481</v>
      </c>
      <c r="G22" s="7">
        <f t="shared" si="14"/>
        <v>100.001</v>
      </c>
      <c r="H22" s="5">
        <f t="shared" si="14"/>
        <v>489304</v>
      </c>
      <c r="I22" s="7">
        <f t="shared" si="14"/>
        <v>100</v>
      </c>
    </row>
    <row r="23" spans="1:9" x14ac:dyDescent="0.25">
      <c r="C23" s="8"/>
      <c r="E23" s="8"/>
      <c r="G23" s="8"/>
      <c r="I23" s="8"/>
    </row>
    <row r="24" spans="1:9" x14ac:dyDescent="0.25">
      <c r="A24" t="s">
        <v>7</v>
      </c>
      <c r="B24" s="4">
        <f t="shared" ref="B24" si="15">SUM(B19:B21)</f>
        <v>5851</v>
      </c>
      <c r="C24" s="6">
        <f>100*(B24/B$22)</f>
        <v>94.922128487994812</v>
      </c>
      <c r="D24" s="4">
        <f t="shared" ref="D24" si="16">SUM(D19:D21)</f>
        <v>38836</v>
      </c>
      <c r="E24" s="6">
        <f>100*(D24/D$22)</f>
        <v>81.665440016822615</v>
      </c>
      <c r="F24" s="4">
        <f t="shared" ref="F24" si="17">SUM(F19:F21)</f>
        <v>1284</v>
      </c>
      <c r="G24" s="6">
        <f>100*(F24/F$22)</f>
        <v>86.69817690749494</v>
      </c>
      <c r="H24" s="4">
        <f t="shared" ref="H24" si="18">SUM(H19:H21)</f>
        <v>357310</v>
      </c>
      <c r="I24" s="6">
        <f>100*(H24/H$22)</f>
        <v>73.024132236809834</v>
      </c>
    </row>
    <row r="26" spans="1:9" x14ac:dyDescent="0.25">
      <c r="A26" s="1" t="s">
        <v>8</v>
      </c>
    </row>
    <row r="27" spans="1:9" ht="30" customHeight="1" x14ac:dyDescent="0.25">
      <c r="A27" s="35" t="s">
        <v>27</v>
      </c>
      <c r="B27" s="35"/>
      <c r="C27" s="35"/>
      <c r="D27" s="35"/>
      <c r="E27" s="35"/>
      <c r="F27" s="35"/>
      <c r="G27" s="35"/>
      <c r="H27" s="35"/>
      <c r="I27" s="35"/>
    </row>
    <row r="29" spans="1:9" x14ac:dyDescent="0.25">
      <c r="A29" s="1" t="s">
        <v>9</v>
      </c>
    </row>
    <row r="30" spans="1:9" x14ac:dyDescent="0.25">
      <c r="A30" t="s">
        <v>10</v>
      </c>
    </row>
    <row r="31" spans="1:9" x14ac:dyDescent="0.25">
      <c r="A31" t="s">
        <v>60</v>
      </c>
    </row>
    <row r="32" spans="1:9"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C6" sqref="C6"/>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93</v>
      </c>
    </row>
    <row r="2" spans="1:9" x14ac:dyDescent="0.25">
      <c r="A2" s="1" t="s">
        <v>31</v>
      </c>
    </row>
    <row r="4" spans="1:9" ht="30" customHeight="1" x14ac:dyDescent="0.25">
      <c r="A4" s="9" t="s">
        <v>94</v>
      </c>
      <c r="B4" s="36" t="s">
        <v>29</v>
      </c>
      <c r="C4" s="36"/>
      <c r="D4" s="36" t="s">
        <v>30</v>
      </c>
      <c r="E4" s="36"/>
      <c r="F4" s="36" t="s">
        <v>13</v>
      </c>
      <c r="G4" s="36"/>
      <c r="H4" s="36" t="s">
        <v>25</v>
      </c>
      <c r="I4" s="36"/>
    </row>
    <row r="5" spans="1:9" x14ac:dyDescent="0.25">
      <c r="B5" s="11" t="s">
        <v>20</v>
      </c>
      <c r="C5" s="11" t="s">
        <v>21</v>
      </c>
      <c r="D5" s="11" t="s">
        <v>20</v>
      </c>
      <c r="E5" s="11" t="s">
        <v>21</v>
      </c>
      <c r="F5" s="11" t="s">
        <v>20</v>
      </c>
      <c r="G5" s="11" t="s">
        <v>21</v>
      </c>
      <c r="H5" s="11" t="s">
        <v>20</v>
      </c>
      <c r="I5" s="11" t="s">
        <v>21</v>
      </c>
    </row>
    <row r="6" spans="1:9" x14ac:dyDescent="0.25">
      <c r="A6" t="s">
        <v>1</v>
      </c>
      <c r="B6" s="4">
        <v>0</v>
      </c>
      <c r="C6" s="6" t="s">
        <v>96</v>
      </c>
      <c r="D6" s="4">
        <v>0</v>
      </c>
      <c r="E6" s="6">
        <f>ROUND(100*(D6/D$11),3)</f>
        <v>0</v>
      </c>
      <c r="F6" s="4">
        <v>15</v>
      </c>
      <c r="G6" s="6">
        <f>ROUND(100*(F6/F$11),3)</f>
        <v>4.7E-2</v>
      </c>
      <c r="H6" s="4">
        <v>127</v>
      </c>
      <c r="I6" s="6">
        <f>ROUND(100*(H6/H$11),3)</f>
        <v>0.99399999999999999</v>
      </c>
    </row>
    <row r="7" spans="1:9" x14ac:dyDescent="0.25">
      <c r="A7" t="s">
        <v>2</v>
      </c>
      <c r="B7" s="4">
        <v>0</v>
      </c>
      <c r="C7" s="6" t="s">
        <v>96</v>
      </c>
      <c r="D7" s="4">
        <v>0</v>
      </c>
      <c r="E7" s="6">
        <f t="shared" ref="E7:E10" si="0">ROUND(100*(D7/D$11),3)</f>
        <v>0</v>
      </c>
      <c r="F7" s="4">
        <v>0</v>
      </c>
      <c r="G7" s="6">
        <f t="shared" ref="G7:G10" si="1">ROUND(100*(F7/F$11),3)</f>
        <v>0</v>
      </c>
      <c r="H7" s="4">
        <v>18</v>
      </c>
      <c r="I7" s="6">
        <f t="shared" ref="I7:I10" si="2">ROUND(100*(H7/H$11),3)</f>
        <v>0.14099999999999999</v>
      </c>
    </row>
    <row r="8" spans="1:9" x14ac:dyDescent="0.25">
      <c r="A8" t="s">
        <v>3</v>
      </c>
      <c r="B8" s="4">
        <v>0</v>
      </c>
      <c r="C8" s="6" t="s">
        <v>96</v>
      </c>
      <c r="D8" s="4">
        <v>862</v>
      </c>
      <c r="E8" s="6">
        <f t="shared" si="0"/>
        <v>3.3759999999999999</v>
      </c>
      <c r="F8" s="4">
        <v>3863</v>
      </c>
      <c r="G8" s="6">
        <f t="shared" si="1"/>
        <v>12.159000000000001</v>
      </c>
      <c r="H8" s="4">
        <v>2005</v>
      </c>
      <c r="I8" s="6">
        <f t="shared" si="2"/>
        <v>15.693</v>
      </c>
    </row>
    <row r="9" spans="1:9" x14ac:dyDescent="0.25">
      <c r="A9" t="s">
        <v>4</v>
      </c>
      <c r="B9" s="4">
        <v>0</v>
      </c>
      <c r="C9" s="6" t="s">
        <v>96</v>
      </c>
      <c r="D9" s="4">
        <v>24653</v>
      </c>
      <c r="E9" s="6">
        <f t="shared" si="0"/>
        <v>96.564999999999998</v>
      </c>
      <c r="F9" s="4">
        <v>27869</v>
      </c>
      <c r="G9" s="6">
        <f t="shared" si="1"/>
        <v>87.715999999999994</v>
      </c>
      <c r="H9" s="4">
        <v>10615</v>
      </c>
      <c r="I9" s="6">
        <f t="shared" si="2"/>
        <v>83.084999999999994</v>
      </c>
    </row>
    <row r="10" spans="1:9" x14ac:dyDescent="0.25">
      <c r="A10" t="s">
        <v>5</v>
      </c>
      <c r="B10" s="4">
        <v>0</v>
      </c>
      <c r="C10" s="6" t="s">
        <v>96</v>
      </c>
      <c r="D10" s="4">
        <v>15</v>
      </c>
      <c r="E10" s="6">
        <f t="shared" si="0"/>
        <v>5.8999999999999997E-2</v>
      </c>
      <c r="F10" s="4">
        <v>25</v>
      </c>
      <c r="G10" s="6">
        <f t="shared" si="1"/>
        <v>7.9000000000000001E-2</v>
      </c>
      <c r="H10" s="4">
        <v>11</v>
      </c>
      <c r="I10" s="6">
        <f t="shared" si="2"/>
        <v>8.5999999999999993E-2</v>
      </c>
    </row>
    <row r="11" spans="1:9" x14ac:dyDescent="0.25">
      <c r="A11" s="2" t="s">
        <v>6</v>
      </c>
      <c r="B11" s="5">
        <f>SUM(B6:B10)</f>
        <v>0</v>
      </c>
      <c r="C11" s="7" t="s">
        <v>96</v>
      </c>
      <c r="D11" s="5">
        <f>SUM(D6:D10)</f>
        <v>25530</v>
      </c>
      <c r="E11" s="7">
        <f t="shared" ref="E11" si="3">SUM(E6:E10)</f>
        <v>100</v>
      </c>
      <c r="F11" s="5">
        <f t="shared" ref="F11:I11" si="4">SUM(F6:F10)</f>
        <v>31772</v>
      </c>
      <c r="G11" s="7">
        <f t="shared" si="4"/>
        <v>100.00099999999999</v>
      </c>
      <c r="H11" s="5">
        <f t="shared" si="4"/>
        <v>12776</v>
      </c>
      <c r="I11" s="7">
        <f t="shared" si="4"/>
        <v>99.998999999999995</v>
      </c>
    </row>
    <row r="12" spans="1:9" x14ac:dyDescent="0.25">
      <c r="C12" s="8"/>
      <c r="E12" s="8"/>
      <c r="G12" s="8"/>
      <c r="I12" s="8"/>
    </row>
    <row r="13" spans="1:9" x14ac:dyDescent="0.25">
      <c r="A13" t="s">
        <v>7</v>
      </c>
      <c r="B13" s="4">
        <f>SUM(B8:B10)</f>
        <v>0</v>
      </c>
      <c r="C13" s="6" t="s">
        <v>96</v>
      </c>
      <c r="D13" s="4">
        <f>SUM(D8:D10)</f>
        <v>25530</v>
      </c>
      <c r="E13" s="6">
        <f>100*(D13/D$11)</f>
        <v>100</v>
      </c>
      <c r="F13" s="4">
        <f t="shared" ref="F13" si="5">SUM(F8:F10)</f>
        <v>31757</v>
      </c>
      <c r="G13" s="6">
        <f t="shared" ref="G13" si="6">100*(F13/F$11)</f>
        <v>99.952788618909722</v>
      </c>
      <c r="H13" s="4">
        <f t="shared" ref="H13" si="7">SUM(H8:H10)</f>
        <v>12631</v>
      </c>
      <c r="I13" s="6">
        <f t="shared" ref="I13" si="8">100*(H13/H$11)</f>
        <v>98.865059486537248</v>
      </c>
    </row>
    <row r="15" spans="1:9" ht="30" customHeight="1" x14ac:dyDescent="0.25">
      <c r="B15" s="36" t="s">
        <v>26</v>
      </c>
      <c r="C15" s="36"/>
      <c r="D15" s="36" t="s">
        <v>17</v>
      </c>
      <c r="E15" s="36"/>
      <c r="F15" s="36" t="s">
        <v>18</v>
      </c>
      <c r="G15" s="36"/>
      <c r="H15" s="36" t="s">
        <v>19</v>
      </c>
      <c r="I15" s="36"/>
    </row>
    <row r="16" spans="1:9" x14ac:dyDescent="0.25">
      <c r="B16" s="11" t="s">
        <v>20</v>
      </c>
      <c r="C16" s="11" t="s">
        <v>21</v>
      </c>
      <c r="D16" s="11" t="s">
        <v>20</v>
      </c>
      <c r="E16" s="11" t="s">
        <v>21</v>
      </c>
      <c r="F16" s="11" t="s">
        <v>20</v>
      </c>
      <c r="G16" s="11" t="s">
        <v>21</v>
      </c>
      <c r="H16" s="11" t="s">
        <v>20</v>
      </c>
      <c r="I16" s="11" t="s">
        <v>21</v>
      </c>
    </row>
    <row r="17" spans="1:11" x14ac:dyDescent="0.25">
      <c r="A17" t="s">
        <v>1</v>
      </c>
      <c r="B17" s="4">
        <v>136</v>
      </c>
      <c r="C17" s="6">
        <f>ROUND(100*(B17/B$22),3)</f>
        <v>0.4</v>
      </c>
      <c r="D17" s="4">
        <v>66</v>
      </c>
      <c r="E17" s="6">
        <f>ROUND(100*(D17/D$22),3)</f>
        <v>0.30199999999999999</v>
      </c>
      <c r="F17" s="4">
        <v>358</v>
      </c>
      <c r="G17" s="6">
        <f>ROUND(100*(F17/F$22),3)</f>
        <v>2.7869999999999999</v>
      </c>
      <c r="H17" s="4">
        <f>SUM(B6,D6,F6,H6,B17,D17,F17)</f>
        <v>702</v>
      </c>
      <c r="I17" s="6">
        <f>ROUND(100*(H17/H$22),3)</f>
        <v>0.50600000000000001</v>
      </c>
    </row>
    <row r="18" spans="1:11" x14ac:dyDescent="0.25">
      <c r="A18" t="s">
        <v>2</v>
      </c>
      <c r="B18" s="4">
        <v>8</v>
      </c>
      <c r="C18" s="6">
        <f t="shared" ref="C18:C21" si="9">ROUND(100*(B18/B$22),3)</f>
        <v>2.4E-2</v>
      </c>
      <c r="D18" s="4">
        <v>135</v>
      </c>
      <c r="E18" s="6">
        <f t="shared" ref="E18:E21" si="10">ROUND(100*(D18/D$22),3)</f>
        <v>0.61899999999999999</v>
      </c>
      <c r="F18" s="4">
        <v>0</v>
      </c>
      <c r="G18" s="6">
        <f t="shared" ref="G18:G21" si="11">ROUND(100*(F18/F$22),3)</f>
        <v>0</v>
      </c>
      <c r="H18" s="4">
        <f t="shared" ref="H18:H21" si="12">SUM(B7,D7,F7,H7,B18,D18,F18)</f>
        <v>161</v>
      </c>
      <c r="I18" s="6">
        <f t="shared" ref="I18:I21" si="13">ROUND(100*(H18/H$22),3)</f>
        <v>0.11600000000000001</v>
      </c>
    </row>
    <row r="19" spans="1:11" x14ac:dyDescent="0.25">
      <c r="A19" t="s">
        <v>3</v>
      </c>
      <c r="B19" s="4">
        <v>11862</v>
      </c>
      <c r="C19" s="6">
        <f t="shared" si="9"/>
        <v>34.914999999999999</v>
      </c>
      <c r="D19" s="4">
        <v>5165</v>
      </c>
      <c r="E19" s="6">
        <f t="shared" si="10"/>
        <v>23.663</v>
      </c>
      <c r="F19" s="4">
        <v>2074</v>
      </c>
      <c r="G19" s="6">
        <f t="shared" si="11"/>
        <v>16.146000000000001</v>
      </c>
      <c r="H19" s="4">
        <f t="shared" si="12"/>
        <v>25831</v>
      </c>
      <c r="I19" s="6">
        <f t="shared" si="13"/>
        <v>18.62</v>
      </c>
    </row>
    <row r="20" spans="1:11" x14ac:dyDescent="0.25">
      <c r="A20" t="s">
        <v>4</v>
      </c>
      <c r="B20" s="4">
        <v>21958</v>
      </c>
      <c r="C20" s="6">
        <f t="shared" si="9"/>
        <v>64.632000000000005</v>
      </c>
      <c r="D20" s="4">
        <v>15915</v>
      </c>
      <c r="E20" s="6">
        <f t="shared" si="10"/>
        <v>72.914000000000001</v>
      </c>
      <c r="F20" s="4">
        <v>10402</v>
      </c>
      <c r="G20" s="6">
        <f t="shared" si="11"/>
        <v>80.980999999999995</v>
      </c>
      <c r="H20" s="4">
        <f t="shared" si="12"/>
        <v>111412</v>
      </c>
      <c r="I20" s="6">
        <f t="shared" si="13"/>
        <v>80.311999999999998</v>
      </c>
    </row>
    <row r="21" spans="1:11" x14ac:dyDescent="0.25">
      <c r="A21" t="s">
        <v>5</v>
      </c>
      <c r="B21" s="4">
        <v>10</v>
      </c>
      <c r="C21" s="6">
        <f t="shared" si="9"/>
        <v>2.9000000000000001E-2</v>
      </c>
      <c r="D21" s="4">
        <v>546</v>
      </c>
      <c r="E21" s="6">
        <f t="shared" si="10"/>
        <v>2.5009999999999999</v>
      </c>
      <c r="F21" s="4">
        <v>11</v>
      </c>
      <c r="G21" s="6">
        <f t="shared" si="11"/>
        <v>8.5999999999999993E-2</v>
      </c>
      <c r="H21" s="4">
        <f t="shared" si="12"/>
        <v>618</v>
      </c>
      <c r="I21" s="6">
        <f t="shared" si="13"/>
        <v>0.44500000000000001</v>
      </c>
    </row>
    <row r="22" spans="1:11" x14ac:dyDescent="0.25">
      <c r="A22" s="2" t="s">
        <v>6</v>
      </c>
      <c r="B22" s="5">
        <f t="shared" ref="B22:I22" si="14">SUM(B17:B21)</f>
        <v>33974</v>
      </c>
      <c r="C22" s="7">
        <f t="shared" si="14"/>
        <v>100</v>
      </c>
      <c r="D22" s="5">
        <f t="shared" si="14"/>
        <v>21827</v>
      </c>
      <c r="E22" s="7">
        <f t="shared" si="14"/>
        <v>99.999000000000009</v>
      </c>
      <c r="F22" s="5">
        <f t="shared" si="14"/>
        <v>12845</v>
      </c>
      <c r="G22" s="7">
        <f t="shared" si="14"/>
        <v>99.999999999999986</v>
      </c>
      <c r="H22" s="5">
        <f t="shared" si="14"/>
        <v>138724</v>
      </c>
      <c r="I22" s="7">
        <f t="shared" si="14"/>
        <v>99.998999999999995</v>
      </c>
      <c r="J22" s="13">
        <f>H22+'Table 6b'!H22+'Table 6a'!H22</f>
        <v>1852224</v>
      </c>
      <c r="K22" t="s">
        <v>95</v>
      </c>
    </row>
    <row r="23" spans="1:11" x14ac:dyDescent="0.25">
      <c r="C23" s="8"/>
      <c r="E23" s="8"/>
      <c r="G23" s="8"/>
      <c r="I23" s="8"/>
    </row>
    <row r="24" spans="1:11" x14ac:dyDescent="0.25">
      <c r="A24" t="s">
        <v>7</v>
      </c>
      <c r="B24" s="4">
        <f t="shared" ref="B24" si="15">SUM(B19:B21)</f>
        <v>33830</v>
      </c>
      <c r="C24" s="6">
        <f>100*(B24/B$22)</f>
        <v>99.576146464943776</v>
      </c>
      <c r="D24" s="4">
        <f t="shared" ref="D24" si="16">SUM(D19:D21)</f>
        <v>21626</v>
      </c>
      <c r="E24" s="6">
        <f>100*(D24/D$22)</f>
        <v>99.079122188115633</v>
      </c>
      <c r="F24" s="4">
        <f t="shared" ref="F24" si="17">SUM(F19:F21)</f>
        <v>12487</v>
      </c>
      <c r="G24" s="6">
        <f>100*(F24/F$22)</f>
        <v>97.212923316465549</v>
      </c>
      <c r="H24" s="4">
        <f t="shared" ref="H24" si="18">SUM(H19:H21)</f>
        <v>137861</v>
      </c>
      <c r="I24" s="6">
        <f>100*(H24/H$22)</f>
        <v>99.377901444595011</v>
      </c>
    </row>
    <row r="26" spans="1:11" x14ac:dyDescent="0.25">
      <c r="A26" s="1" t="s">
        <v>8</v>
      </c>
    </row>
    <row r="27" spans="1:11" ht="30" customHeight="1" x14ac:dyDescent="0.25">
      <c r="A27" s="35" t="s">
        <v>27</v>
      </c>
      <c r="B27" s="35"/>
      <c r="C27" s="35"/>
      <c r="D27" s="35"/>
      <c r="E27" s="35"/>
      <c r="F27" s="35"/>
      <c r="G27" s="35"/>
      <c r="H27" s="35"/>
      <c r="I27" s="35"/>
    </row>
    <row r="29" spans="1:11" x14ac:dyDescent="0.25">
      <c r="A29" s="1" t="s">
        <v>9</v>
      </c>
    </row>
    <row r="30" spans="1:11" x14ac:dyDescent="0.25">
      <c r="A30" t="s">
        <v>10</v>
      </c>
    </row>
    <row r="31" spans="1:11" x14ac:dyDescent="0.25">
      <c r="A31" t="s">
        <v>60</v>
      </c>
    </row>
    <row r="32" spans="1:11" x14ac:dyDescent="0.25">
      <c r="A32" t="s">
        <v>22</v>
      </c>
    </row>
  </sheetData>
  <mergeCells count="9">
    <mergeCell ref="A27:I27"/>
    <mergeCell ref="B4:C4"/>
    <mergeCell ref="D4:E4"/>
    <mergeCell ref="F4:G4"/>
    <mergeCell ref="H4:I4"/>
    <mergeCell ref="B15:C15"/>
    <mergeCell ref="D15:E15"/>
    <mergeCell ref="F15:G15"/>
    <mergeCell ref="H15:I15"/>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C6" sqref="C6"/>
    </sheetView>
  </sheetViews>
  <sheetFormatPr defaultRowHeight="15" x14ac:dyDescent="0.25"/>
  <cols>
    <col min="1" max="1" width="32.85546875" customWidth="1"/>
    <col min="2" max="2" width="11.7109375" customWidth="1"/>
    <col min="3" max="3" width="9.28515625" customWidth="1"/>
    <col min="4" max="4" width="11.7109375" customWidth="1"/>
    <col min="5" max="5" width="9.28515625" customWidth="1"/>
    <col min="6" max="6" width="11.7109375" customWidth="1"/>
    <col min="7" max="7" width="9.28515625" customWidth="1"/>
    <col min="8" max="8" width="11.7109375" customWidth="1"/>
    <col min="9" max="9" width="9.28515625" customWidth="1"/>
  </cols>
  <sheetData>
    <row r="1" spans="1:9" x14ac:dyDescent="0.25">
      <c r="A1" t="s">
        <v>97</v>
      </c>
    </row>
    <row r="2" spans="1:9" x14ac:dyDescent="0.25">
      <c r="A2" s="1" t="s">
        <v>98</v>
      </c>
    </row>
    <row r="4" spans="1:9" ht="30" customHeight="1" x14ac:dyDescent="0.25">
      <c r="B4" s="36" t="s">
        <v>12</v>
      </c>
      <c r="C4" s="36"/>
      <c r="D4" s="36" t="s">
        <v>13</v>
      </c>
      <c r="E4" s="36"/>
      <c r="F4" s="36" t="s">
        <v>14</v>
      </c>
      <c r="G4" s="36"/>
      <c r="H4" s="36" t="s">
        <v>15</v>
      </c>
      <c r="I4" s="36"/>
    </row>
    <row r="5" spans="1:9" x14ac:dyDescent="0.25">
      <c r="B5" s="11" t="s">
        <v>20</v>
      </c>
      <c r="C5" s="11" t="s">
        <v>21</v>
      </c>
      <c r="D5" s="11" t="s">
        <v>20</v>
      </c>
      <c r="E5" s="11" t="s">
        <v>21</v>
      </c>
      <c r="F5" s="11" t="s">
        <v>20</v>
      </c>
      <c r="G5" s="11" t="s">
        <v>21</v>
      </c>
      <c r="H5" s="11" t="s">
        <v>20</v>
      </c>
      <c r="I5" s="11" t="s">
        <v>21</v>
      </c>
    </row>
    <row r="6" spans="1:9" x14ac:dyDescent="0.25">
      <c r="A6" t="s">
        <v>1</v>
      </c>
      <c r="B6" s="4">
        <v>146428</v>
      </c>
      <c r="C6" s="6">
        <f>ROUND(100*(B6/B$10),3)</f>
        <v>30.449000000000002</v>
      </c>
      <c r="D6" s="4">
        <v>71197</v>
      </c>
      <c r="E6" s="6">
        <f>ROUND(100*(D6/D$10),3)</f>
        <v>21.742999999999999</v>
      </c>
      <c r="F6" s="4">
        <v>21033</v>
      </c>
      <c r="G6" s="6">
        <f>ROUND(100*(F6/F$10),3)</f>
        <v>27.029</v>
      </c>
      <c r="H6" s="4">
        <v>50474</v>
      </c>
      <c r="I6" s="6">
        <f>ROUND(100*(H6/H$10),3)</f>
        <v>12.317</v>
      </c>
    </row>
    <row r="7" spans="1:9" x14ac:dyDescent="0.25">
      <c r="A7" t="s">
        <v>2</v>
      </c>
      <c r="B7" s="4">
        <v>56079</v>
      </c>
      <c r="C7" s="6">
        <f>ROUND(100*(B7/B$10),3)</f>
        <v>11.661</v>
      </c>
      <c r="D7" s="4">
        <v>33457</v>
      </c>
      <c r="E7" s="6">
        <f>ROUND(100*(D7/D$10),3)</f>
        <v>10.217000000000001</v>
      </c>
      <c r="F7" s="4">
        <v>9920</v>
      </c>
      <c r="G7" s="6">
        <f>ROUND(100*(F7/F$10),3)</f>
        <v>12.747999999999999</v>
      </c>
      <c r="H7" s="4">
        <v>15830</v>
      </c>
      <c r="I7" s="6">
        <f>ROUND(100*(H7/H$10),3)</f>
        <v>3.863</v>
      </c>
    </row>
    <row r="8" spans="1:9" x14ac:dyDescent="0.25">
      <c r="A8" t="s">
        <v>3</v>
      </c>
      <c r="B8" s="4">
        <v>120331</v>
      </c>
      <c r="C8" s="6">
        <f>ROUND(100*(B8/B$10),3)</f>
        <v>25.021999999999998</v>
      </c>
      <c r="D8" s="4">
        <v>43505</v>
      </c>
      <c r="E8" s="6">
        <f>ROUND(100*(D8/D$10),3)</f>
        <v>13.286</v>
      </c>
      <c r="F8" s="4">
        <v>14113</v>
      </c>
      <c r="G8" s="6">
        <f>ROUND(100*(F8/F$10),3)</f>
        <v>18.137</v>
      </c>
      <c r="H8" s="4">
        <v>55292</v>
      </c>
      <c r="I8" s="6">
        <f>ROUND(100*(H8/H$10),3)</f>
        <v>13.493</v>
      </c>
    </row>
    <row r="9" spans="1:9" x14ac:dyDescent="0.25">
      <c r="A9" t="s">
        <v>4</v>
      </c>
      <c r="B9" s="4">
        <v>158055</v>
      </c>
      <c r="C9" s="6">
        <f>ROUND(100*(B9/B$10),3)</f>
        <v>32.866999999999997</v>
      </c>
      <c r="D9" s="4">
        <v>179293</v>
      </c>
      <c r="E9" s="6">
        <f>ROUND(100*(D9/D$10),3)</f>
        <v>54.753999999999998</v>
      </c>
      <c r="F9" s="4">
        <v>32749</v>
      </c>
      <c r="G9" s="6">
        <f>ROUND(100*(F9/F$10),3)</f>
        <v>42.085999999999999</v>
      </c>
      <c r="H9" s="4">
        <v>288186</v>
      </c>
      <c r="I9" s="6">
        <f>ROUND(100*(H9/H$10),3)</f>
        <v>70.326999999999998</v>
      </c>
    </row>
    <row r="10" spans="1:9" x14ac:dyDescent="0.25">
      <c r="A10" s="2" t="s">
        <v>6</v>
      </c>
      <c r="B10" s="5">
        <f t="shared" ref="B10:I10" si="0">SUM(B6:B9)</f>
        <v>480893</v>
      </c>
      <c r="C10" s="7">
        <f t="shared" si="0"/>
        <v>99.998999999999995</v>
      </c>
      <c r="D10" s="5">
        <f t="shared" si="0"/>
        <v>327452</v>
      </c>
      <c r="E10" s="7">
        <f t="shared" si="0"/>
        <v>100</v>
      </c>
      <c r="F10" s="5">
        <f t="shared" si="0"/>
        <v>77815</v>
      </c>
      <c r="G10" s="7">
        <f t="shared" si="0"/>
        <v>100</v>
      </c>
      <c r="H10" s="5">
        <f t="shared" si="0"/>
        <v>409782</v>
      </c>
      <c r="I10" s="7">
        <f t="shared" si="0"/>
        <v>100</v>
      </c>
    </row>
    <row r="11" spans="1:9" x14ac:dyDescent="0.25">
      <c r="C11" s="8"/>
      <c r="E11" s="8"/>
      <c r="G11" s="8"/>
      <c r="I11" s="8"/>
    </row>
    <row r="12" spans="1:9" x14ac:dyDescent="0.25">
      <c r="A12" t="s">
        <v>79</v>
      </c>
      <c r="B12" s="4">
        <f>SUM(B8:B9)</f>
        <v>278386</v>
      </c>
      <c r="C12" s="6">
        <f>100*(B12/B$10)</f>
        <v>57.889384956736734</v>
      </c>
      <c r="D12" s="4">
        <f>SUM(D8:D9)</f>
        <v>222798</v>
      </c>
      <c r="E12" s="6">
        <f t="shared" ref="E12" si="1">100*(D12/D$10)</f>
        <v>68.039895923677363</v>
      </c>
      <c r="F12" s="4">
        <f>SUM(F8:F9)</f>
        <v>46862</v>
      </c>
      <c r="G12" s="6">
        <f t="shared" ref="G12" si="2">100*(F12/F$10)</f>
        <v>60.222322174387976</v>
      </c>
      <c r="H12" s="4">
        <f>SUM(H8:H9)</f>
        <v>343478</v>
      </c>
      <c r="I12" s="6">
        <f t="shared" ref="I12" si="3">100*(H12/H$10)</f>
        <v>83.819689493437977</v>
      </c>
    </row>
    <row r="14" spans="1:9" ht="30" customHeight="1" x14ac:dyDescent="0.25">
      <c r="B14" s="36" t="s">
        <v>16</v>
      </c>
      <c r="C14" s="36"/>
      <c r="D14" s="36" t="s">
        <v>17</v>
      </c>
      <c r="E14" s="36"/>
      <c r="F14" s="36" t="s">
        <v>18</v>
      </c>
      <c r="G14" s="36"/>
      <c r="H14" s="36" t="s">
        <v>19</v>
      </c>
      <c r="I14" s="36"/>
    </row>
    <row r="15" spans="1:9" x14ac:dyDescent="0.25">
      <c r="B15" s="11" t="s">
        <v>20</v>
      </c>
      <c r="C15" s="11" t="s">
        <v>21</v>
      </c>
      <c r="D15" s="11" t="s">
        <v>20</v>
      </c>
      <c r="E15" s="11" t="s">
        <v>21</v>
      </c>
      <c r="F15" s="11" t="s">
        <v>20</v>
      </c>
      <c r="G15" s="11" t="s">
        <v>21</v>
      </c>
      <c r="H15" s="11" t="s">
        <v>20</v>
      </c>
      <c r="I15" s="11" t="s">
        <v>21</v>
      </c>
    </row>
    <row r="16" spans="1:9" x14ac:dyDescent="0.25">
      <c r="A16" t="s">
        <v>1</v>
      </c>
      <c r="B16" s="4">
        <v>687</v>
      </c>
      <c r="C16" s="6">
        <f>ROUND(100*(B16/B$20),3)</f>
        <v>0.85</v>
      </c>
      <c r="D16" s="4">
        <v>9673</v>
      </c>
      <c r="E16" s="6">
        <f>ROUND(100*(D16/D$20),3)</f>
        <v>12.641</v>
      </c>
      <c r="F16" s="4">
        <v>8611</v>
      </c>
      <c r="G16" s="6">
        <f>ROUND(100*(F16/F$20),3)</f>
        <v>20.417000000000002</v>
      </c>
      <c r="H16" s="4">
        <f>SUM(B6,D6,F6,H6,B16,D16,F16)</f>
        <v>308103</v>
      </c>
      <c r="I16" s="6">
        <f>ROUND(100*(H16/H$20),3)</f>
        <v>20.602</v>
      </c>
    </row>
    <row r="17" spans="1:9" x14ac:dyDescent="0.25">
      <c r="A17" t="s">
        <v>2</v>
      </c>
      <c r="B17" s="4">
        <v>161</v>
      </c>
      <c r="C17" s="6">
        <f>ROUND(100*(B17/B$20),3)</f>
        <v>0.19900000000000001</v>
      </c>
      <c r="D17" s="4">
        <v>8261</v>
      </c>
      <c r="E17" s="6">
        <f>ROUND(100*(D17/D$20),3)</f>
        <v>10.795999999999999</v>
      </c>
      <c r="F17" s="4">
        <v>4491</v>
      </c>
      <c r="G17" s="6">
        <f>ROUND(100*(F17/F$20),3)</f>
        <v>10.648</v>
      </c>
      <c r="H17" s="4">
        <f>SUM(B7,D7,F7,H7,B17,D17,F17)</f>
        <v>128199</v>
      </c>
      <c r="I17" s="6">
        <f>ROUND(100*(H17/H$20),3)</f>
        <v>8.5719999999999992</v>
      </c>
    </row>
    <row r="18" spans="1:9" x14ac:dyDescent="0.25">
      <c r="A18" t="s">
        <v>3</v>
      </c>
      <c r="B18" s="4">
        <v>21106</v>
      </c>
      <c r="C18" s="6">
        <f>ROUND(100*(B18/B$20),3)</f>
        <v>26.106999999999999</v>
      </c>
      <c r="D18" s="4">
        <v>29171</v>
      </c>
      <c r="E18" s="6">
        <f>ROUND(100*(D18/D$20),3)</f>
        <v>38.122999999999998</v>
      </c>
      <c r="F18" s="4">
        <v>7231</v>
      </c>
      <c r="G18" s="6">
        <f>ROUND(100*(F18/F$20),3)</f>
        <v>17.145</v>
      </c>
      <c r="H18" s="4">
        <f>SUM(B8,D8,F8,H8,B18,D18,F18)</f>
        <v>290749</v>
      </c>
      <c r="I18" s="6">
        <f>ROUND(100*(H18/H$20),3)</f>
        <v>19.442</v>
      </c>
    </row>
    <row r="19" spans="1:9" x14ac:dyDescent="0.25">
      <c r="A19" t="s">
        <v>4</v>
      </c>
      <c r="B19" s="4">
        <v>58890</v>
      </c>
      <c r="C19" s="6">
        <f>ROUND(100*(B19/B$20),3)</f>
        <v>72.843999999999994</v>
      </c>
      <c r="D19" s="4">
        <v>29414</v>
      </c>
      <c r="E19" s="6">
        <f>ROUND(100*(D19/D$20),3)</f>
        <v>38.44</v>
      </c>
      <c r="F19" s="4">
        <v>21843</v>
      </c>
      <c r="G19" s="6">
        <f>ROUND(100*(F19/F$20),3)</f>
        <v>51.79</v>
      </c>
      <c r="H19" s="4">
        <f>SUM(B9,D9,F9,H9,B19,D19,F19)</f>
        <v>768430</v>
      </c>
      <c r="I19" s="6">
        <f>ROUND(100*(H19/H$20),3)</f>
        <v>51.383000000000003</v>
      </c>
    </row>
    <row r="20" spans="1:9" x14ac:dyDescent="0.25">
      <c r="A20" s="2" t="s">
        <v>6</v>
      </c>
      <c r="B20" s="5">
        <f t="shared" ref="B20:I20" si="4">SUM(B16:B19)</f>
        <v>80844</v>
      </c>
      <c r="C20" s="7">
        <f t="shared" si="4"/>
        <v>100</v>
      </c>
      <c r="D20" s="5">
        <f t="shared" si="4"/>
        <v>76519</v>
      </c>
      <c r="E20" s="7">
        <f t="shared" si="4"/>
        <v>100</v>
      </c>
      <c r="F20" s="5">
        <f t="shared" si="4"/>
        <v>42176</v>
      </c>
      <c r="G20" s="7">
        <f t="shared" si="4"/>
        <v>100</v>
      </c>
      <c r="H20" s="5">
        <f t="shared" si="4"/>
        <v>1495481</v>
      </c>
      <c r="I20" s="7">
        <f t="shared" si="4"/>
        <v>99.998999999999995</v>
      </c>
    </row>
    <row r="21" spans="1:9" x14ac:dyDescent="0.25">
      <c r="C21" s="8"/>
      <c r="E21" s="8"/>
      <c r="G21" s="8"/>
      <c r="I21" s="8"/>
    </row>
    <row r="22" spans="1:9" x14ac:dyDescent="0.25">
      <c r="A22" t="s">
        <v>79</v>
      </c>
      <c r="B22" s="4">
        <f>SUM(B18:B19)</f>
        <v>79996</v>
      </c>
      <c r="C22" s="6">
        <f>100*(B22/B$20)</f>
        <v>98.951066251051415</v>
      </c>
      <c r="D22" s="4">
        <f>SUM(D18:D19)</f>
        <v>58585</v>
      </c>
      <c r="E22" s="6">
        <f>100*(D22/D$20)</f>
        <v>76.562683777885226</v>
      </c>
      <c r="F22" s="4">
        <f>SUM(F18:F19)</f>
        <v>29074</v>
      </c>
      <c r="G22" s="6">
        <f>100*(F22/F$20)</f>
        <v>68.93493930197269</v>
      </c>
      <c r="H22" s="4">
        <f>SUM(H18:H19)</f>
        <v>1059179</v>
      </c>
      <c r="I22" s="6">
        <f>100*(H22/H$20)</f>
        <v>70.825306372999719</v>
      </c>
    </row>
    <row r="24" spans="1:9" x14ac:dyDescent="0.25">
      <c r="A24" s="1" t="s">
        <v>8</v>
      </c>
    </row>
    <row r="25" spans="1:9" ht="30" customHeight="1" x14ac:dyDescent="0.25">
      <c r="A25" s="35" t="s">
        <v>23</v>
      </c>
      <c r="B25" s="35"/>
      <c r="C25" s="35"/>
      <c r="D25" s="35"/>
      <c r="E25" s="35"/>
      <c r="F25" s="35"/>
      <c r="G25" s="35"/>
      <c r="H25" s="35"/>
      <c r="I25" s="35"/>
    </row>
    <row r="27" spans="1:9" x14ac:dyDescent="0.25">
      <c r="A27" s="1" t="s">
        <v>9</v>
      </c>
    </row>
    <row r="28" spans="1:9" x14ac:dyDescent="0.25">
      <c r="A28" t="s">
        <v>10</v>
      </c>
    </row>
    <row r="29" spans="1:9" x14ac:dyDescent="0.25">
      <c r="A29" t="s">
        <v>60</v>
      </c>
    </row>
    <row r="30" spans="1:9" x14ac:dyDescent="0.25">
      <c r="A30" t="s">
        <v>22</v>
      </c>
    </row>
  </sheetData>
  <mergeCells count="9">
    <mergeCell ref="A25:I25"/>
    <mergeCell ref="B4:C4"/>
    <mergeCell ref="D4:E4"/>
    <mergeCell ref="F4:G4"/>
    <mergeCell ref="H4:I4"/>
    <mergeCell ref="B14:C14"/>
    <mergeCell ref="D14:E14"/>
    <mergeCell ref="F14:G14"/>
    <mergeCell ref="H14:I14"/>
  </mergeCells>
  <pageMargins left="0.70866141732283472" right="0.70866141732283472" top="0.55118110236220474" bottom="0.55118110236220474" header="0.31496062992125984" footer="0.31496062992125984"/>
  <pageSetup orientation="landscape" r:id="rId1"/>
  <headerFooter>
    <oddFooter>&amp;LAmerican Association of University Professors&amp;CThe Employment Status of Instructional Staff, Fall 2011&amp;RApril 2014, Page 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vt:i4>
      </vt:variant>
    </vt:vector>
  </HeadingPairs>
  <TitlesOfParts>
    <vt:vector size="54" baseType="lpstr">
      <vt:lpstr>Table 1</vt:lpstr>
      <vt:lpstr>Table 2</vt:lpstr>
      <vt:lpstr>Table 3</vt:lpstr>
      <vt:lpstr>Table 4</vt:lpstr>
      <vt:lpstr>Table 5</vt:lpstr>
      <vt:lpstr>Table 6a</vt:lpstr>
      <vt:lpstr>Table 6b</vt:lpstr>
      <vt:lpstr>Table 6c</vt:lpstr>
      <vt:lpstr>Table 7</vt:lpstr>
      <vt:lpstr>Table 8a</vt:lpstr>
      <vt:lpstr>Table 8b</vt:lpstr>
      <vt:lpstr>Table 8c</vt:lpstr>
      <vt:lpstr>Table 9</vt:lpstr>
      <vt:lpstr>Table 10a</vt:lpstr>
      <vt:lpstr>Table 10b</vt:lpstr>
      <vt:lpstr>Table 11</vt:lpstr>
      <vt:lpstr>Table 12</vt:lpstr>
      <vt:lpstr>Table 13a</vt:lpstr>
      <vt:lpstr>Table 13b</vt:lpstr>
      <vt:lpstr>Table 14</vt:lpstr>
      <vt:lpstr>Table 15</vt:lpstr>
      <vt:lpstr>Table 16a</vt:lpstr>
      <vt:lpstr>Table 16b</vt:lpstr>
      <vt:lpstr>Table 16c</vt:lpstr>
      <vt:lpstr>Table 16d</vt:lpstr>
      <vt:lpstr>Table 16e</vt:lpstr>
      <vt:lpstr>Table 16f</vt:lpstr>
      <vt:lpstr>Table 16g</vt:lpstr>
      <vt:lpstr>Table 16h</vt:lpstr>
      <vt:lpstr>Table 16i</vt:lpstr>
      <vt:lpstr>Table 17a</vt:lpstr>
      <vt:lpstr>Table 17b</vt:lpstr>
      <vt:lpstr>Table 18</vt:lpstr>
      <vt:lpstr>Table 19a</vt:lpstr>
      <vt:lpstr>Table 19b</vt:lpstr>
      <vt:lpstr>Table 19c</vt:lpstr>
      <vt:lpstr>Table 19d</vt:lpstr>
      <vt:lpstr>Table 19e</vt:lpstr>
      <vt:lpstr>Table 19f</vt:lpstr>
      <vt:lpstr>Table 19g</vt:lpstr>
      <vt:lpstr>Table 19h</vt:lpstr>
      <vt:lpstr>Table 19i</vt:lpstr>
      <vt:lpstr>Table 20a</vt:lpstr>
      <vt:lpstr>Table 20b</vt:lpstr>
      <vt:lpstr>Table 21a</vt:lpstr>
      <vt:lpstr>Table 21b</vt:lpstr>
      <vt:lpstr>Table 22</vt:lpstr>
      <vt:lpstr>Table 23a</vt:lpstr>
      <vt:lpstr>Table 23b</vt:lpstr>
      <vt:lpstr>Table 24</vt:lpstr>
      <vt:lpstr>'Table 16i'!Print_Area</vt:lpstr>
      <vt:lpstr>'Table 19i'!Print_Area</vt:lpstr>
      <vt:lpstr>'Table 6c'!Print_Area</vt:lpstr>
      <vt:lpstr>'Table 8c'!Print_Area</vt:lpstr>
    </vt:vector>
  </TitlesOfParts>
  <Company>American Association of University Professors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 Curtis</dc:creator>
  <cp:lastModifiedBy>John W. Curtis</cp:lastModifiedBy>
  <cp:lastPrinted>2014-04-03T21:14:11Z</cp:lastPrinted>
  <dcterms:created xsi:type="dcterms:W3CDTF">2014-03-12T17:53:42Z</dcterms:created>
  <dcterms:modified xsi:type="dcterms:W3CDTF">2014-04-03T21:16:12Z</dcterms:modified>
</cp:coreProperties>
</file>